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\\ncis.churchofengland.org\data\DepartmentShare\Ministry\06_Resources\Resourcing Ministerial Education\RME Launch Documents+Forms\Handbook\2018 Forms\"/>
    </mc:Choice>
  </mc:AlternateContent>
  <xr:revisionPtr revIDLastSave="0" documentId="8_{715A9DCC-D5C9-457D-A5FC-E982DE67AECE}" xr6:coauthVersionLast="32" xr6:coauthVersionMax="32" xr10:uidLastSave="{00000000-0000-0000-0000-000000000000}"/>
  <bookViews>
    <workbookView xWindow="0" yWindow="0" windowWidth="20700" windowHeight="7920" xr2:uid="{00000000-000D-0000-FFFF-FFFF00000000}"/>
  </bookViews>
  <sheets>
    <sheet name="Diocese name" sheetId="1" r:id="rId1"/>
    <sheet name="Marital" sheetId="7" state="hidden" r:id="rId2"/>
    <sheet name="Maint" sheetId="5" state="hidden" r:id="rId3"/>
    <sheet name="Mode" sheetId="4" state="hidden" r:id="rId4"/>
    <sheet name="Dio List" sheetId="2" state="hidden" r:id="rId5"/>
    <sheet name="TEI list" sheetId="3" state="hidden" r:id="rId6"/>
  </sheets>
  <definedNames>
    <definedName name="Dioceses">'Dio List'!$A$3:$A$46</definedName>
    <definedName name="Maint">Maint!$A$1:$A$4</definedName>
    <definedName name="Maint1">Maint!$A$1:$A$4</definedName>
    <definedName name="Marital">Marital!$A$1:$A$9</definedName>
    <definedName name="Marital1">Marital!$A$1:$A$9</definedName>
    <definedName name="Mode">Mode!$A$1:$A$4</definedName>
    <definedName name="TEIs">'TEI list'!$A$1:$A$27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O35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49" i="1"/>
  <c r="O48" i="1"/>
  <c r="O47" i="1"/>
  <c r="O46" i="1"/>
  <c r="O45" i="1"/>
  <c r="O44" i="1"/>
  <c r="O43" i="1"/>
  <c r="O42" i="1"/>
  <c r="O41" i="1"/>
  <c r="O40" i="1"/>
  <c r="O39" i="1"/>
  <c r="O38" i="1"/>
  <c r="O36" i="1"/>
  <c r="O37" i="1"/>
  <c r="L22" i="1"/>
  <c r="P22" i="1"/>
  <c r="L21" i="1"/>
  <c r="P21" i="1"/>
  <c r="L20" i="1"/>
  <c r="P20" i="1"/>
  <c r="L18" i="1"/>
  <c r="P18" i="1"/>
  <c r="L17" i="1"/>
  <c r="P17" i="1"/>
  <c r="L16" i="1"/>
  <c r="P16" i="1"/>
  <c r="L14" i="1"/>
  <c r="P14" i="1"/>
  <c r="L13" i="1"/>
  <c r="P13" i="1"/>
  <c r="L12" i="1"/>
  <c r="P12" i="1"/>
  <c r="L19" i="1"/>
  <c r="P19" i="1"/>
  <c r="L15" i="1"/>
  <c r="P15" i="1"/>
  <c r="L11" i="1"/>
  <c r="P11" i="1"/>
  <c r="L10" i="1"/>
  <c r="P10" i="1"/>
  <c r="L9" i="1"/>
  <c r="P9" i="1"/>
  <c r="H22" i="1"/>
  <c r="H21" i="1"/>
  <c r="H20" i="1"/>
  <c r="H19" i="1"/>
  <c r="H18" i="1"/>
  <c r="H17" i="1"/>
  <c r="H16" i="1"/>
  <c r="H15" i="1"/>
  <c r="H14" i="1"/>
  <c r="H13" i="1"/>
  <c r="H12" i="1"/>
  <c r="H10" i="1"/>
  <c r="H9" i="1"/>
  <c r="H8" i="1"/>
  <c r="H11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S23" i="1"/>
  <c r="N23" i="1"/>
  <c r="M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L8" i="1"/>
  <c r="G8" i="1"/>
  <c r="F8" i="1"/>
  <c r="E8" i="1"/>
  <c r="Q22" i="1"/>
  <c r="T22" i="1"/>
  <c r="R10" i="1"/>
  <c r="R15" i="1"/>
  <c r="R20" i="1"/>
  <c r="R22" i="1"/>
  <c r="O23" i="1"/>
  <c r="R9" i="1"/>
  <c r="F23" i="1"/>
  <c r="B27" i="1"/>
  <c r="R14" i="1"/>
  <c r="L23" i="1"/>
  <c r="R13" i="1"/>
  <c r="R18" i="1"/>
  <c r="G23" i="1"/>
  <c r="R11" i="1"/>
  <c r="R16" i="1"/>
  <c r="R21" i="1"/>
  <c r="H23" i="1"/>
  <c r="R12" i="1"/>
  <c r="R17" i="1"/>
  <c r="Q9" i="1"/>
  <c r="Q14" i="1"/>
  <c r="Q19" i="1"/>
  <c r="T19" i="1"/>
  <c r="Q10" i="1"/>
  <c r="Q15" i="1"/>
  <c r="R19" i="1"/>
  <c r="Q20" i="1"/>
  <c r="T20" i="1"/>
  <c r="P8" i="1"/>
  <c r="B62" i="1"/>
  <c r="L35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T15" i="1"/>
  <c r="T14" i="1"/>
  <c r="T10" i="1"/>
  <c r="T9" i="1"/>
  <c r="Q16" i="1"/>
  <c r="T16" i="1"/>
  <c r="Q21" i="1"/>
  <c r="T21" i="1"/>
  <c r="Q17" i="1"/>
  <c r="T17" i="1"/>
  <c r="Q12" i="1"/>
  <c r="T12" i="1"/>
  <c r="Q18" i="1"/>
  <c r="T18" i="1"/>
  <c r="Q11" i="1"/>
  <c r="T11" i="1"/>
  <c r="Q13" i="1"/>
  <c r="T13" i="1"/>
  <c r="R8" i="1"/>
  <c r="R23" i="1"/>
  <c r="P23" i="1"/>
  <c r="B28" i="1"/>
  <c r="Q8" i="1"/>
  <c r="B29" i="1"/>
  <c r="T8" i="1"/>
  <c r="T23" i="1"/>
  <c r="Q23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35" i="1"/>
  <c r="P47" i="1"/>
  <c r="O50" i="1"/>
  <c r="N50" i="1"/>
  <c r="M50" i="1"/>
  <c r="L50" i="1"/>
  <c r="G50" i="1"/>
  <c r="F50" i="1"/>
  <c r="B54" i="1"/>
  <c r="B63" i="1"/>
  <c r="P43" i="1"/>
  <c r="P44" i="1"/>
  <c r="P36" i="1"/>
  <c r="Q43" i="1"/>
  <c r="Q44" i="1"/>
  <c r="T44" i="1"/>
  <c r="Q36" i="1"/>
  <c r="T36" i="1"/>
  <c r="T43" i="1"/>
  <c r="P38" i="1"/>
  <c r="Q38" i="1"/>
  <c r="T38" i="1"/>
  <c r="P41" i="1"/>
  <c r="Q41" i="1"/>
  <c r="P48" i="1"/>
  <c r="Q48" i="1"/>
  <c r="P45" i="1"/>
  <c r="Q45" i="1"/>
  <c r="P46" i="1"/>
  <c r="P49" i="1"/>
  <c r="Q49" i="1"/>
  <c r="Q47" i="1"/>
  <c r="P40" i="1"/>
  <c r="P39" i="1"/>
  <c r="Q39" i="1"/>
  <c r="P42" i="1"/>
  <c r="P35" i="1"/>
  <c r="Q35" i="1"/>
  <c r="Q40" i="1"/>
  <c r="T41" i="1"/>
  <c r="Q46" i="1"/>
  <c r="T49" i="1"/>
  <c r="T48" i="1"/>
  <c r="T47" i="1"/>
  <c r="T45" i="1"/>
  <c r="Q42" i="1"/>
  <c r="P37" i="1"/>
  <c r="P50" i="1"/>
  <c r="B55" i="1"/>
  <c r="B64" i="1"/>
  <c r="T46" i="1"/>
  <c r="Q37" i="1"/>
  <c r="Q50" i="1"/>
  <c r="R50" i="1"/>
  <c r="B56" i="1"/>
  <c r="B65" i="1"/>
  <c r="T37" i="1"/>
  <c r="T42" i="1"/>
  <c r="T39" i="1"/>
  <c r="T40" i="1"/>
  <c r="T35" i="1"/>
  <c r="T50" i="1"/>
</calcChain>
</file>

<file path=xl/sharedStrings.xml><?xml version="1.0" encoding="utf-8"?>
<sst xmlns="http://schemas.openxmlformats.org/spreadsheetml/2006/main" count="270" uniqueCount="116">
  <si>
    <t>Band</t>
  </si>
  <si>
    <t>Tuition</t>
  </si>
  <si>
    <t>Total</t>
  </si>
  <si>
    <t>2018/19</t>
  </si>
  <si>
    <t>Married</t>
  </si>
  <si>
    <t>Single</t>
  </si>
  <si>
    <t>Totals</t>
  </si>
  <si>
    <t xml:space="preserve">Differences </t>
  </si>
  <si>
    <t xml:space="preserve">Accom </t>
  </si>
  <si>
    <t>Regional Course</t>
  </si>
  <si>
    <t>Block Grant</t>
  </si>
  <si>
    <t>2019/20</t>
  </si>
  <si>
    <t>Diocese Name:</t>
  </si>
  <si>
    <t xml:space="preserve">Bath and Wells </t>
  </si>
  <si>
    <t xml:space="preserve">Birmingham </t>
  </si>
  <si>
    <t xml:space="preserve">Blackburn </t>
  </si>
  <si>
    <t xml:space="preserve">Bristol </t>
  </si>
  <si>
    <t xml:space="preserve">Canterbury </t>
  </si>
  <si>
    <t xml:space="preserve">Carlisle </t>
  </si>
  <si>
    <t xml:space="preserve">Chelmsford </t>
  </si>
  <si>
    <t xml:space="preserve">Chester </t>
  </si>
  <si>
    <t xml:space="preserve">Chichester </t>
  </si>
  <si>
    <t xml:space="preserve">Coventry </t>
  </si>
  <si>
    <t xml:space="preserve">Derby </t>
  </si>
  <si>
    <t xml:space="preserve">Durham </t>
  </si>
  <si>
    <t xml:space="preserve">Ely </t>
  </si>
  <si>
    <t xml:space="preserve">Europe </t>
  </si>
  <si>
    <t xml:space="preserve">Exeter </t>
  </si>
  <si>
    <t xml:space="preserve">Gloucester </t>
  </si>
  <si>
    <t xml:space="preserve">Guildford </t>
  </si>
  <si>
    <t xml:space="preserve">Hereford </t>
  </si>
  <si>
    <t xml:space="preserve">HM Forces </t>
  </si>
  <si>
    <t xml:space="preserve">Leeds </t>
  </si>
  <si>
    <t xml:space="preserve">Leicester </t>
  </si>
  <si>
    <t xml:space="preserve">Lichfield </t>
  </si>
  <si>
    <t xml:space="preserve">Lincoln </t>
  </si>
  <si>
    <t xml:space="preserve">Liverpool </t>
  </si>
  <si>
    <t xml:space="preserve">London </t>
  </si>
  <si>
    <t xml:space="preserve">Manchester </t>
  </si>
  <si>
    <t xml:space="preserve">Newcastle </t>
  </si>
  <si>
    <t xml:space="preserve">Norwich </t>
  </si>
  <si>
    <t xml:space="preserve">Oxford </t>
  </si>
  <si>
    <t xml:space="preserve">Peterborough </t>
  </si>
  <si>
    <t xml:space="preserve">Portsmouth </t>
  </si>
  <si>
    <t xml:space="preserve">Rochester </t>
  </si>
  <si>
    <t xml:space="preserve">Salisbury </t>
  </si>
  <si>
    <t xml:space="preserve">Sheffield </t>
  </si>
  <si>
    <t xml:space="preserve">Sodor and Man </t>
  </si>
  <si>
    <t xml:space="preserve">Southwark </t>
  </si>
  <si>
    <t xml:space="preserve">St Albans </t>
  </si>
  <si>
    <t xml:space="preserve">St Edmundsbury &amp; Ipswich </t>
  </si>
  <si>
    <t xml:space="preserve">Truro </t>
  </si>
  <si>
    <t xml:space="preserve">Winchester </t>
  </si>
  <si>
    <t xml:space="preserve">Worcester </t>
  </si>
  <si>
    <t xml:space="preserve">York </t>
  </si>
  <si>
    <t>Please choose from drop down</t>
  </si>
  <si>
    <t>Southwell and Nottingham</t>
  </si>
  <si>
    <t xml:space="preserve">Cranmer Hall, Durham </t>
  </si>
  <si>
    <t>College of the Resurrection, Mirfield</t>
  </si>
  <si>
    <t>Oak Hill</t>
  </si>
  <si>
    <t>Ridley Hall, Cambridge</t>
  </si>
  <si>
    <t>Ripon College, Cuddesdon, Oxford</t>
  </si>
  <si>
    <t>St Stephen's House, Oxford</t>
  </si>
  <si>
    <t>Trinity College, Bristol</t>
  </si>
  <si>
    <t>Westcott House, Cambridge</t>
  </si>
  <si>
    <t>Wycliffe Hall, Oxford</t>
  </si>
  <si>
    <t>St Michael's Llandaff</t>
  </si>
  <si>
    <t>Eastern Region Ministry Course (ERMC)</t>
  </si>
  <si>
    <t>Lindisfarne Regional Training Partnership</t>
  </si>
  <si>
    <t>Lincoln School of Theology</t>
  </si>
  <si>
    <t>South Central RTP</t>
  </si>
  <si>
    <t>Cumbria Christian Learning</t>
  </si>
  <si>
    <t>Oxford Ministry Course</t>
  </si>
  <si>
    <t>Sarum College</t>
  </si>
  <si>
    <t>St Mellitus College</t>
  </si>
  <si>
    <t>All Saints Centre</t>
  </si>
  <si>
    <t>St Hild's College</t>
  </si>
  <si>
    <t>St Augustine's College</t>
  </si>
  <si>
    <t xml:space="preserve">South West Ministry Training Course </t>
  </si>
  <si>
    <t>West of England Ministerial Training Course (Ripon College)</t>
  </si>
  <si>
    <t>Full Time Residential</t>
  </si>
  <si>
    <t>Full Time Non Residential</t>
  </si>
  <si>
    <t>Please choose</t>
  </si>
  <si>
    <t>Widowed</t>
  </si>
  <si>
    <t>Divorced</t>
  </si>
  <si>
    <t>Civil Partnership</t>
  </si>
  <si>
    <t>Dissolved CP</t>
  </si>
  <si>
    <t>Ordinand Name</t>
  </si>
  <si>
    <t>Marital Status</t>
  </si>
  <si>
    <t>Years grant payable</t>
  </si>
  <si>
    <t>Training Pathway (TEI Type)</t>
  </si>
  <si>
    <t>Training Pathway (TEI Name)</t>
  </si>
  <si>
    <t>Course Length (Years)</t>
  </si>
  <si>
    <t>Aggregate Difference</t>
  </si>
  <si>
    <t>Separated</t>
  </si>
  <si>
    <t xml:space="preserve">Personal Allows &amp; Res travel </t>
  </si>
  <si>
    <t>Non-Res &amp; Regional Travel</t>
  </si>
  <si>
    <t>2020/21</t>
  </si>
  <si>
    <t>Queen's Foundation, Birmingham (residential)</t>
  </si>
  <si>
    <t>Queen's Foundation, Birmingham (course)</t>
  </si>
  <si>
    <t>Opening Balance 1 Sept 2018</t>
  </si>
  <si>
    <t>Block grant 2018/19</t>
  </si>
  <si>
    <t>Anticipated Training expenditure 2018/19</t>
  </si>
  <si>
    <t>Closing Balance 31 August 2019</t>
  </si>
  <si>
    <t>£</t>
  </si>
  <si>
    <t>Training for Ministry Fund - September 2018 starters cohort</t>
  </si>
  <si>
    <t>Training for Ministry Fund - September 2017 starters cohort</t>
  </si>
  <si>
    <t>Training for Ministry Fund - Total</t>
  </si>
  <si>
    <t>2018/19 Block Grant Utilisation</t>
  </si>
  <si>
    <t>September 2017 starters</t>
  </si>
  <si>
    <t>September 2018 starters</t>
  </si>
  <si>
    <t>Annual Anticipated Costs 2018/19</t>
  </si>
  <si>
    <t>Please complete2020/21</t>
  </si>
  <si>
    <t>Please complete 2019/20</t>
  </si>
  <si>
    <t>Age at start of training</t>
  </si>
  <si>
    <t>Non-Res &amp; Regional Travel: based on 2017/18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</si>
</sst>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Arial"/>
      <family val="2"/>
    </font>
    <font>
      <sz val="11"/>
      <name val="Gill Sans MT"/>
      <family val="2"/>
    </font>
    <font>
      <b/>
      <sz val="14"/>
      <name val="Gill Sans MT"/>
      <family val="2"/>
    </font>
    <font>
      <b/>
      <sz val="11"/>
      <name val="Gill Sans MT"/>
      <family val="2"/>
    </font>
    <font>
      <b/>
      <sz val="11"/>
      <color theme="0"/>
      <name val="Gill Sans MT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b/>
      <sz val="14"/>
      <color rgb="FF7F4C84"/>
      <name val="Gill Sans MT"/>
      <family val="2"/>
    </font>
    <font>
      <b/>
      <sz val="11"/>
      <color rgb="FF7F4C84"/>
      <name val="Gill Sans MT"/>
      <family val="2"/>
    </font>
    <font>
      <sz val="11"/>
      <color rgb="FF7F4C84"/>
      <name val="Gill Sans MT"/>
      <family val="2"/>
    </font>
    <font>
      <b/>
      <sz val="14"/>
      <color theme="0"/>
      <name val="Gill Sans MT"/>
      <family val="2"/>
    </font>
    <font>
      <sz val="12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rgb="FF005C38"/>
        <bgColor indexed="64"/>
      </patternFill>
    </fill>
    <fill>
      <patternFill patternType="solid">
        <fgColor rgb="FF7F4C84"/>
        <bgColor indexed="64"/>
      </patternFill>
    </fill>
    <fill>
      <patternFill patternType="solid">
        <fgColor rgb="FFCCDED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005C38"/>
      </left>
      <right style="thin">
        <color rgb="FF005C38"/>
      </right>
      <top style="thin">
        <color rgb="FF005C38"/>
      </top>
      <bottom style="thin">
        <color rgb="FF005C38"/>
      </bottom>
      <diagonal/>
    </border>
    <border>
      <left style="thin">
        <color rgb="FF005C38"/>
      </left>
      <right style="thin">
        <color rgb="FF005C38"/>
      </right>
      <top style="thin">
        <color rgb="FF005C38"/>
      </top>
      <bottom style="thin">
        <color rgb="FF7F4C84"/>
      </bottom>
      <diagonal/>
    </border>
    <border>
      <left style="thin">
        <color rgb="FF005C38"/>
      </left>
      <right style="thin">
        <color rgb="FF005C38"/>
      </right>
      <top/>
      <bottom style="thin">
        <color rgb="FF005C38"/>
      </bottom>
      <diagonal/>
    </border>
    <border>
      <left style="medium">
        <color rgb="FF7F4C84"/>
      </left>
      <right style="thin">
        <color rgb="FF005C38"/>
      </right>
      <top style="medium">
        <color rgb="FF7F4C84"/>
      </top>
      <bottom style="thin">
        <color rgb="FF005C38"/>
      </bottom>
      <diagonal/>
    </border>
    <border>
      <left style="thin">
        <color rgb="FF005C38"/>
      </left>
      <right style="medium">
        <color rgb="FF7F4C84"/>
      </right>
      <top style="medium">
        <color rgb="FF7F4C84"/>
      </top>
      <bottom style="thin">
        <color rgb="FF005C38"/>
      </bottom>
      <diagonal/>
    </border>
    <border>
      <left style="medium">
        <color rgb="FF7F4C84"/>
      </left>
      <right style="thin">
        <color rgb="FF005C38"/>
      </right>
      <top style="thin">
        <color rgb="FF005C38"/>
      </top>
      <bottom style="thin">
        <color rgb="FF005C38"/>
      </bottom>
      <diagonal/>
    </border>
    <border>
      <left style="thin">
        <color rgb="FF005C38"/>
      </left>
      <right style="medium">
        <color rgb="FF7F4C84"/>
      </right>
      <top style="thin">
        <color rgb="FF005C38"/>
      </top>
      <bottom style="thin">
        <color rgb="FF005C38"/>
      </bottom>
      <diagonal/>
    </border>
    <border>
      <left style="medium">
        <color rgb="FF7F4C84"/>
      </left>
      <right style="thin">
        <color rgb="FF005C38"/>
      </right>
      <top style="thin">
        <color rgb="FF005C38"/>
      </top>
      <bottom style="medium">
        <color rgb="FF7F4C84"/>
      </bottom>
      <diagonal/>
    </border>
    <border>
      <left style="thin">
        <color rgb="FF005C38"/>
      </left>
      <right style="medium">
        <color rgb="FF7F4C84"/>
      </right>
      <top style="thin">
        <color rgb="FF005C38"/>
      </top>
      <bottom style="medium">
        <color rgb="FF7F4C84"/>
      </bottom>
      <diagonal/>
    </border>
    <border>
      <left style="thin">
        <color rgb="FF005C38"/>
      </left>
      <right/>
      <top style="thin">
        <color rgb="FF005C38"/>
      </top>
      <bottom style="thin">
        <color rgb="FF005C38"/>
      </bottom>
      <diagonal/>
    </border>
    <border>
      <left/>
      <right/>
      <top style="thin">
        <color rgb="FF005C38"/>
      </top>
      <bottom style="thin">
        <color rgb="FF005C38"/>
      </bottom>
      <diagonal/>
    </border>
    <border>
      <left/>
      <right style="thin">
        <color rgb="FF005C38"/>
      </right>
      <top style="thin">
        <color rgb="FF005C38"/>
      </top>
      <bottom style="thin">
        <color rgb="FF005C38"/>
      </bottom>
      <diagonal/>
    </border>
    <border>
      <left style="thin">
        <color rgb="FF005C38"/>
      </left>
      <right style="thin">
        <color rgb="FF005C38"/>
      </right>
      <top style="thin">
        <color rgb="FF005C38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5" fontId="4" fillId="0" borderId="3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165" fontId="6" fillId="0" borderId="3" xfId="1" applyNumberFormat="1" applyFont="1" applyBorder="1" applyAlignment="1">
      <alignment vertical="center"/>
    </xf>
    <xf numFmtId="164" fontId="6" fillId="0" borderId="3" xfId="1" applyNumberFormat="1" applyFont="1" applyBorder="1" applyAlignment="1">
      <alignment vertical="center"/>
    </xf>
    <xf numFmtId="0" fontId="8" fillId="0" borderId="0" xfId="0" applyFont="1"/>
    <xf numFmtId="0" fontId="8" fillId="0" borderId="3" xfId="0" applyFont="1" applyBorder="1"/>
    <xf numFmtId="164" fontId="8" fillId="0" borderId="3" xfId="0" applyNumberFormat="1" applyFont="1" applyBorder="1"/>
    <xf numFmtId="0" fontId="8" fillId="0" borderId="0" xfId="0" applyFont="1" applyBorder="1"/>
    <xf numFmtId="0" fontId="9" fillId="2" borderId="3" xfId="0" applyFont="1" applyFill="1" applyBorder="1"/>
    <xf numFmtId="0" fontId="10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9" fillId="3" borderId="3" xfId="0" applyFont="1" applyFill="1" applyBorder="1"/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4" fillId="4" borderId="3" xfId="1" applyNumberFormat="1" applyFont="1" applyFill="1" applyBorder="1" applyAlignment="1">
      <alignment vertical="center"/>
    </xf>
    <xf numFmtId="164" fontId="6" fillId="4" borderId="3" xfId="1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165" fontId="6" fillId="4" borderId="3" xfId="1" applyNumberFormat="1" applyFont="1" applyFill="1" applyBorder="1" applyAlignment="1">
      <alignment vertical="center"/>
    </xf>
    <xf numFmtId="0" fontId="13" fillId="3" borderId="0" xfId="0" applyFont="1" applyFill="1"/>
    <xf numFmtId="0" fontId="14" fillId="0" borderId="0" xfId="0" applyFont="1"/>
    <xf numFmtId="0" fontId="11" fillId="4" borderId="6" xfId="0" applyFont="1" applyFill="1" applyBorder="1"/>
    <xf numFmtId="0" fontId="12" fillId="4" borderId="7" xfId="0" applyFont="1" applyFill="1" applyBorder="1"/>
    <xf numFmtId="0" fontId="8" fillId="0" borderId="8" xfId="0" applyFont="1" applyBorder="1"/>
    <xf numFmtId="164" fontId="8" fillId="0" borderId="9" xfId="0" applyNumberFormat="1" applyFont="1" applyBorder="1"/>
    <xf numFmtId="0" fontId="8" fillId="0" borderId="10" xfId="0" applyFont="1" applyBorder="1"/>
    <xf numFmtId="164" fontId="8" fillId="0" borderId="11" xfId="0" applyNumberFormat="1" applyFont="1" applyBorder="1"/>
    <xf numFmtId="164" fontId="8" fillId="0" borderId="0" xfId="0" applyNumberFormat="1" applyFont="1" applyBorder="1"/>
    <xf numFmtId="0" fontId="13" fillId="2" borderId="0" xfId="0" applyFont="1" applyFill="1" applyAlignment="1"/>
    <xf numFmtId="0" fontId="7" fillId="2" borderId="3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2" borderId="15" xfId="0" applyFont="1" applyFill="1" applyBorder="1" applyAlignment="1">
      <alignment horizontal="center" vertical="center" wrapText="1"/>
    </xf>
    <xf numFmtId="0" fontId="0" fillId="3" borderId="0" xfId="0" applyFill="1"/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 wrapText="1"/>
    </xf>
    <xf numFmtId="164" fontId="8" fillId="5" borderId="3" xfId="0" applyNumberFormat="1" applyFont="1" applyFill="1" applyBorder="1"/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F4C84"/>
      <color rgb="FF005C38"/>
      <color rgb="FFCCD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5"/>
  <sheetViews>
    <sheetView tabSelected="1" topLeftCell="A10" zoomScale="85" zoomScaleNormal="85" workbookViewId="0">
      <selection activeCell="G35" sqref="G35"/>
    </sheetView>
  </sheetViews>
  <sheetFormatPr defaultRowHeight="15" x14ac:dyDescent="0.25"/>
  <cols>
    <col min="1" max="1" width="44.42578125" customWidth="1"/>
    <col min="2" max="2" width="17.42578125" bestFit="1" customWidth="1"/>
    <col min="3" max="3" width="10.28515625" customWidth="1"/>
    <col min="4" max="4" width="7.7109375" bestFit="1" customWidth="1"/>
    <col min="5" max="5" width="12.5703125" customWidth="1"/>
    <col min="6" max="7" width="10.28515625" bestFit="1" customWidth="1"/>
    <col min="8" max="8" width="10.7109375" bestFit="1" customWidth="1"/>
    <col min="9" max="9" width="33.85546875" bestFit="1" customWidth="1"/>
    <col min="10" max="10" width="34" customWidth="1"/>
    <col min="11" max="11" width="13.5703125" customWidth="1"/>
    <col min="12" max="12" width="9.5703125" bestFit="1" customWidth="1"/>
    <col min="13" max="13" width="15.42578125" bestFit="1" customWidth="1"/>
    <col min="14" max="14" width="12.42578125" bestFit="1" customWidth="1"/>
    <col min="15" max="15" width="12.85546875" customWidth="1"/>
    <col min="16" max="16" width="9.5703125" bestFit="1" customWidth="1"/>
    <col min="17" max="17" width="11.7109375" customWidth="1"/>
    <col min="18" max="18" width="12.42578125" customWidth="1"/>
    <col min="19" max="19" width="10.7109375" bestFit="1" customWidth="1"/>
    <col min="20" max="20" width="26.7109375" bestFit="1" customWidth="1"/>
  </cols>
  <sheetData>
    <row r="1" spans="1:20" ht="21.75" x14ac:dyDescent="0.45">
      <c r="A1" s="27" t="s">
        <v>108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1.75" x14ac:dyDescent="0.45">
      <c r="A2" s="9" t="s">
        <v>12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3.25" customHeight="1" x14ac:dyDescent="0.35">
      <c r="A3" s="7" t="s">
        <v>55</v>
      </c>
      <c r="B3" s="7"/>
      <c r="C3" s="7"/>
      <c r="D3" s="7"/>
      <c r="E3" s="7"/>
      <c r="F3" s="7"/>
      <c r="G3" s="7"/>
      <c r="H3" s="10"/>
      <c r="I3" s="7"/>
      <c r="J3" s="7"/>
      <c r="K3" s="7"/>
      <c r="L3" s="7"/>
      <c r="M3" s="7"/>
      <c r="N3" s="7"/>
      <c r="O3" s="7"/>
      <c r="P3" s="10"/>
      <c r="Q3" s="10"/>
      <c r="R3" s="7"/>
      <c r="S3" s="7"/>
      <c r="T3" s="10"/>
    </row>
    <row r="4" spans="1:20" ht="23.25" customHeight="1" x14ac:dyDescent="0.3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23.25" customHeight="1" x14ac:dyDescent="0.45">
      <c r="A5" s="40" t="s">
        <v>110</v>
      </c>
    </row>
    <row r="6" spans="1:20" ht="27" customHeight="1" x14ac:dyDescent="0.25">
      <c r="A6" s="53"/>
      <c r="B6" s="58" t="s">
        <v>88</v>
      </c>
      <c r="C6" s="58" t="s">
        <v>114</v>
      </c>
      <c r="D6" s="58" t="s">
        <v>0</v>
      </c>
      <c r="E6" s="58" t="s">
        <v>89</v>
      </c>
      <c r="F6" s="58" t="s">
        <v>10</v>
      </c>
      <c r="G6" s="58"/>
      <c r="H6" s="58"/>
      <c r="I6" s="58" t="s">
        <v>90</v>
      </c>
      <c r="J6" s="57" t="s">
        <v>91</v>
      </c>
      <c r="K6" s="58" t="s">
        <v>92</v>
      </c>
      <c r="L6" s="57" t="s">
        <v>111</v>
      </c>
      <c r="M6" s="57"/>
      <c r="N6" s="57"/>
      <c r="O6" s="57"/>
      <c r="P6" s="57"/>
      <c r="Q6" s="57" t="s">
        <v>7</v>
      </c>
      <c r="R6" s="57"/>
      <c r="S6" s="57"/>
      <c r="T6" s="58" t="s">
        <v>93</v>
      </c>
    </row>
    <row r="7" spans="1:20" ht="51.75" customHeight="1" x14ac:dyDescent="0.25">
      <c r="A7" s="29" t="s">
        <v>87</v>
      </c>
      <c r="B7" s="58"/>
      <c r="C7" s="58"/>
      <c r="D7" s="58"/>
      <c r="E7" s="58"/>
      <c r="F7" s="30" t="s">
        <v>3</v>
      </c>
      <c r="G7" s="30" t="s">
        <v>11</v>
      </c>
      <c r="H7" s="31" t="s">
        <v>97</v>
      </c>
      <c r="I7" s="58"/>
      <c r="J7" s="57"/>
      <c r="K7" s="58"/>
      <c r="L7" s="32" t="s">
        <v>1</v>
      </c>
      <c r="M7" s="32" t="s">
        <v>8</v>
      </c>
      <c r="N7" s="30" t="s">
        <v>95</v>
      </c>
      <c r="O7" s="30" t="s">
        <v>96</v>
      </c>
      <c r="P7" s="32" t="s">
        <v>2</v>
      </c>
      <c r="Q7" s="32" t="s">
        <v>3</v>
      </c>
      <c r="R7" s="32" t="s">
        <v>11</v>
      </c>
      <c r="S7" s="30" t="s">
        <v>112</v>
      </c>
      <c r="T7" s="58"/>
    </row>
    <row r="8" spans="1:20" ht="17.25" customHeight="1" x14ac:dyDescent="0.25">
      <c r="A8" s="13"/>
      <c r="B8" s="14" t="s">
        <v>82</v>
      </c>
      <c r="C8" s="13"/>
      <c r="D8" s="13"/>
      <c r="E8" s="14" t="str">
        <f>IF(D8=1,"3",IF(D8=2,"2",IF(D8=3,"3",IF(D8=4,"2"," "))))</f>
        <v xml:space="preserve"> </v>
      </c>
      <c r="F8" s="14" t="str">
        <f>IF($D8=1,15753,IF($D8=2,15753,IF($D8=3,6777,IF($D8=4,6777," "))))</f>
        <v xml:space="preserve"> </v>
      </c>
      <c r="G8" s="14" t="str">
        <f>IF($D8=1,15753,IF($D8=2,15753,IF($D8=3,6777,IF($D8=4,6777," "))))</f>
        <v xml:space="preserve"> </v>
      </c>
      <c r="H8" s="14" t="str">
        <f t="shared" ref="H8:H10" si="0">IF($D8=1,15753,IF($D8=2,0,IF($D8=3,6777,IF($D8=4,0," "))))</f>
        <v xml:space="preserve"> </v>
      </c>
      <c r="I8" s="14" t="s">
        <v>82</v>
      </c>
      <c r="J8" s="14" t="s">
        <v>55</v>
      </c>
      <c r="K8" s="13"/>
      <c r="L8" s="15" t="str">
        <f>IF(I8="Regional Course",6087,IF(I8="Full Time Non Residential",7305,IF(I8="Full Time Residential",8760,"")))</f>
        <v/>
      </c>
      <c r="M8" s="15" t="s">
        <v>82</v>
      </c>
      <c r="N8" s="16"/>
      <c r="O8" s="15" t="str">
        <f t="shared" ref="O8:O21" si="1">IF(I8="Regional Course",372,IF(I8="Full Time Non Residential",1098,IF(I8="Full Time Residential",0,"")))</f>
        <v/>
      </c>
      <c r="P8" s="15">
        <f t="shared" ref="P8" si="2">SUM(L8:O8)</f>
        <v>0</v>
      </c>
      <c r="Q8" s="17" t="e">
        <f>F8-P8</f>
        <v>#VALUE!</v>
      </c>
      <c r="R8" s="17" t="e">
        <f t="shared" ref="R8:R22" si="3">G8-P8</f>
        <v>#VALUE!</v>
      </c>
      <c r="S8" s="17"/>
      <c r="T8" s="17" t="e">
        <f t="shared" ref="T8" si="4">SUM(Q8:S8)</f>
        <v>#VALUE!</v>
      </c>
    </row>
    <row r="9" spans="1:20" ht="17.25" customHeight="1" x14ac:dyDescent="0.25">
      <c r="A9" s="13"/>
      <c r="B9" s="14" t="s">
        <v>82</v>
      </c>
      <c r="C9" s="13"/>
      <c r="D9" s="13"/>
      <c r="E9" s="14" t="str">
        <f t="shared" ref="E9:E22" si="5">IF(D9=1,"3",IF(D9=2,"2",IF(D9=3,"3",IF(D9=4,"2"," "))))</f>
        <v xml:space="preserve"> </v>
      </c>
      <c r="F9" s="14" t="str">
        <f t="shared" ref="F9:G22" si="6">IF($D9=1,15753,IF($D9=2,15753,IF($D9=3,6777,IF($D9=4,6777," "))))</f>
        <v xml:space="preserve"> </v>
      </c>
      <c r="G9" s="14" t="str">
        <f t="shared" si="6"/>
        <v xml:space="preserve"> </v>
      </c>
      <c r="H9" s="14" t="str">
        <f t="shared" si="0"/>
        <v xml:space="preserve"> </v>
      </c>
      <c r="I9" s="14" t="s">
        <v>82</v>
      </c>
      <c r="J9" s="14" t="s">
        <v>55</v>
      </c>
      <c r="K9" s="13"/>
      <c r="L9" s="15" t="str">
        <f t="shared" ref="L9:L22" si="7">IF(I9="Regional Course",6087,IF(I9="Full Time Non Residential",7305,IF(I9="Full Time Residential",8760,"")))</f>
        <v/>
      </c>
      <c r="M9" s="15" t="s">
        <v>82</v>
      </c>
      <c r="N9" s="16"/>
      <c r="O9" s="15" t="str">
        <f t="shared" si="1"/>
        <v/>
      </c>
      <c r="P9" s="15">
        <f t="shared" ref="P9:P22" si="8">SUM(L9:O9)</f>
        <v>0</v>
      </c>
      <c r="Q9" s="17" t="e">
        <f t="shared" ref="Q9:Q22" si="9">F9-P9</f>
        <v>#VALUE!</v>
      </c>
      <c r="R9" s="17" t="e">
        <f t="shared" si="3"/>
        <v>#VALUE!</v>
      </c>
      <c r="S9" s="17"/>
      <c r="T9" s="17" t="e">
        <f>SUM(Q9:S9)</f>
        <v>#VALUE!</v>
      </c>
    </row>
    <row r="10" spans="1:20" ht="17.25" customHeight="1" x14ac:dyDescent="0.25">
      <c r="A10" s="13"/>
      <c r="B10" s="14" t="s">
        <v>82</v>
      </c>
      <c r="C10" s="13"/>
      <c r="D10" s="13"/>
      <c r="E10" s="14" t="str">
        <f t="shared" si="5"/>
        <v xml:space="preserve"> </v>
      </c>
      <c r="F10" s="14" t="str">
        <f t="shared" si="6"/>
        <v xml:space="preserve"> </v>
      </c>
      <c r="G10" s="14" t="str">
        <f t="shared" si="6"/>
        <v xml:space="preserve"> </v>
      </c>
      <c r="H10" s="14" t="str">
        <f t="shared" si="0"/>
        <v xml:space="preserve"> </v>
      </c>
      <c r="I10" s="14" t="s">
        <v>82</v>
      </c>
      <c r="J10" s="14" t="s">
        <v>55</v>
      </c>
      <c r="K10" s="13"/>
      <c r="L10" s="15" t="str">
        <f t="shared" si="7"/>
        <v/>
      </c>
      <c r="M10" s="15" t="s">
        <v>82</v>
      </c>
      <c r="N10" s="16"/>
      <c r="O10" s="15" t="str">
        <f t="shared" si="1"/>
        <v/>
      </c>
      <c r="P10" s="15">
        <f t="shared" si="8"/>
        <v>0</v>
      </c>
      <c r="Q10" s="17" t="e">
        <f t="shared" si="9"/>
        <v>#VALUE!</v>
      </c>
      <c r="R10" s="17" t="e">
        <f t="shared" si="3"/>
        <v>#VALUE!</v>
      </c>
      <c r="S10" s="17"/>
      <c r="T10" s="17" t="e">
        <f t="shared" ref="T10:T22" si="10">SUM(Q10:S10)</f>
        <v>#VALUE!</v>
      </c>
    </row>
    <row r="11" spans="1:20" ht="17.25" customHeight="1" x14ac:dyDescent="0.25">
      <c r="A11" s="13"/>
      <c r="B11" s="14" t="s">
        <v>82</v>
      </c>
      <c r="C11" s="13"/>
      <c r="D11" s="18"/>
      <c r="E11" s="14" t="str">
        <f t="shared" si="5"/>
        <v xml:space="preserve"> </v>
      </c>
      <c r="F11" s="14" t="str">
        <f t="shared" si="6"/>
        <v xml:space="preserve"> </v>
      </c>
      <c r="G11" s="14" t="str">
        <f t="shared" si="6"/>
        <v xml:space="preserve"> </v>
      </c>
      <c r="H11" s="14" t="str">
        <f>IF($D11=1,15753,IF($D11=2,0,IF($D11=3,6777,IF($D11=4,0," "))))</f>
        <v xml:space="preserve"> </v>
      </c>
      <c r="I11" s="14" t="s">
        <v>82</v>
      </c>
      <c r="J11" s="14" t="s">
        <v>55</v>
      </c>
      <c r="K11" s="13"/>
      <c r="L11" s="15" t="str">
        <f t="shared" si="7"/>
        <v/>
      </c>
      <c r="M11" s="15" t="s">
        <v>82</v>
      </c>
      <c r="N11" s="16"/>
      <c r="O11" s="15" t="str">
        <f t="shared" si="1"/>
        <v/>
      </c>
      <c r="P11" s="15">
        <f t="shared" si="8"/>
        <v>0</v>
      </c>
      <c r="Q11" s="17" t="e">
        <f t="shared" si="9"/>
        <v>#VALUE!</v>
      </c>
      <c r="R11" s="17" t="e">
        <f t="shared" si="3"/>
        <v>#VALUE!</v>
      </c>
      <c r="S11" s="17"/>
      <c r="T11" s="17" t="e">
        <f t="shared" si="10"/>
        <v>#VALUE!</v>
      </c>
    </row>
    <row r="12" spans="1:20" ht="17.25" customHeight="1" x14ac:dyDescent="0.25">
      <c r="A12" s="13"/>
      <c r="B12" s="14" t="s">
        <v>82</v>
      </c>
      <c r="C12" s="13"/>
      <c r="D12" s="18"/>
      <c r="E12" s="14" t="str">
        <f t="shared" si="5"/>
        <v xml:space="preserve"> </v>
      </c>
      <c r="F12" s="14" t="str">
        <f t="shared" si="6"/>
        <v xml:space="preserve"> </v>
      </c>
      <c r="G12" s="14" t="str">
        <f t="shared" si="6"/>
        <v xml:space="preserve"> </v>
      </c>
      <c r="H12" s="14" t="str">
        <f t="shared" ref="H12:H22" si="11">IF($D12=1,15753,IF($D12=2,0,IF($D12=3,6777,IF($D12=4,0," "))))</f>
        <v xml:space="preserve"> </v>
      </c>
      <c r="I12" s="14" t="s">
        <v>82</v>
      </c>
      <c r="J12" s="14" t="s">
        <v>55</v>
      </c>
      <c r="K12" s="13"/>
      <c r="L12" s="15" t="str">
        <f t="shared" si="7"/>
        <v/>
      </c>
      <c r="M12" s="15" t="s">
        <v>82</v>
      </c>
      <c r="N12" s="16"/>
      <c r="O12" s="15" t="str">
        <f t="shared" si="1"/>
        <v/>
      </c>
      <c r="P12" s="15">
        <f t="shared" si="8"/>
        <v>0</v>
      </c>
      <c r="Q12" s="17" t="e">
        <f t="shared" si="9"/>
        <v>#VALUE!</v>
      </c>
      <c r="R12" s="17" t="e">
        <f t="shared" si="3"/>
        <v>#VALUE!</v>
      </c>
      <c r="S12" s="17"/>
      <c r="T12" s="17" t="e">
        <f t="shared" si="10"/>
        <v>#VALUE!</v>
      </c>
    </row>
    <row r="13" spans="1:20" ht="17.25" customHeight="1" x14ac:dyDescent="0.25">
      <c r="A13" s="13"/>
      <c r="B13" s="14" t="s">
        <v>82</v>
      </c>
      <c r="C13" s="13"/>
      <c r="D13" s="18"/>
      <c r="E13" s="14" t="str">
        <f t="shared" si="5"/>
        <v xml:space="preserve"> </v>
      </c>
      <c r="F13" s="14" t="str">
        <f t="shared" si="6"/>
        <v xml:space="preserve"> </v>
      </c>
      <c r="G13" s="14" t="str">
        <f t="shared" si="6"/>
        <v xml:space="preserve"> </v>
      </c>
      <c r="H13" s="14" t="str">
        <f t="shared" si="11"/>
        <v xml:space="preserve"> </v>
      </c>
      <c r="I13" s="14" t="s">
        <v>82</v>
      </c>
      <c r="J13" s="14" t="s">
        <v>55</v>
      </c>
      <c r="K13" s="13"/>
      <c r="L13" s="15" t="str">
        <f t="shared" si="7"/>
        <v/>
      </c>
      <c r="M13" s="15" t="s">
        <v>82</v>
      </c>
      <c r="N13" s="16"/>
      <c r="O13" s="15" t="str">
        <f t="shared" si="1"/>
        <v/>
      </c>
      <c r="P13" s="15">
        <f t="shared" si="8"/>
        <v>0</v>
      </c>
      <c r="Q13" s="17" t="e">
        <f t="shared" si="9"/>
        <v>#VALUE!</v>
      </c>
      <c r="R13" s="17" t="e">
        <f t="shared" si="3"/>
        <v>#VALUE!</v>
      </c>
      <c r="S13" s="17"/>
      <c r="T13" s="17" t="e">
        <f t="shared" si="10"/>
        <v>#VALUE!</v>
      </c>
    </row>
    <row r="14" spans="1:20" ht="17.25" customHeight="1" x14ac:dyDescent="0.25">
      <c r="A14" s="13"/>
      <c r="B14" s="14" t="s">
        <v>82</v>
      </c>
      <c r="C14" s="13"/>
      <c r="D14" s="18"/>
      <c r="E14" s="14" t="str">
        <f t="shared" si="5"/>
        <v xml:space="preserve"> </v>
      </c>
      <c r="F14" s="14" t="str">
        <f t="shared" si="6"/>
        <v xml:space="preserve"> </v>
      </c>
      <c r="G14" s="14" t="str">
        <f t="shared" si="6"/>
        <v xml:space="preserve"> </v>
      </c>
      <c r="H14" s="14" t="str">
        <f t="shared" si="11"/>
        <v xml:space="preserve"> </v>
      </c>
      <c r="I14" s="14" t="s">
        <v>82</v>
      </c>
      <c r="J14" s="14" t="s">
        <v>55</v>
      </c>
      <c r="K14" s="13"/>
      <c r="L14" s="15" t="str">
        <f t="shared" si="7"/>
        <v/>
      </c>
      <c r="M14" s="15" t="s">
        <v>82</v>
      </c>
      <c r="N14" s="16"/>
      <c r="O14" s="15" t="str">
        <f t="shared" si="1"/>
        <v/>
      </c>
      <c r="P14" s="15">
        <f t="shared" si="8"/>
        <v>0</v>
      </c>
      <c r="Q14" s="17" t="e">
        <f t="shared" si="9"/>
        <v>#VALUE!</v>
      </c>
      <c r="R14" s="17" t="e">
        <f t="shared" si="3"/>
        <v>#VALUE!</v>
      </c>
      <c r="S14" s="17"/>
      <c r="T14" s="17" t="e">
        <f t="shared" si="10"/>
        <v>#VALUE!</v>
      </c>
    </row>
    <row r="15" spans="1:20" ht="17.25" customHeight="1" x14ac:dyDescent="0.25">
      <c r="A15" s="13"/>
      <c r="B15" s="14" t="s">
        <v>82</v>
      </c>
      <c r="C15" s="13"/>
      <c r="D15" s="18"/>
      <c r="E15" s="14" t="str">
        <f t="shared" si="5"/>
        <v xml:space="preserve"> </v>
      </c>
      <c r="F15" s="14" t="str">
        <f t="shared" si="6"/>
        <v xml:space="preserve"> </v>
      </c>
      <c r="G15" s="14" t="str">
        <f t="shared" si="6"/>
        <v xml:space="preserve"> </v>
      </c>
      <c r="H15" s="14" t="str">
        <f t="shared" si="11"/>
        <v xml:space="preserve"> </v>
      </c>
      <c r="I15" s="14" t="s">
        <v>82</v>
      </c>
      <c r="J15" s="14" t="s">
        <v>55</v>
      </c>
      <c r="K15" s="13"/>
      <c r="L15" s="15" t="str">
        <f t="shared" si="7"/>
        <v/>
      </c>
      <c r="M15" s="15" t="s">
        <v>82</v>
      </c>
      <c r="N15" s="16"/>
      <c r="O15" s="15" t="str">
        <f t="shared" si="1"/>
        <v/>
      </c>
      <c r="P15" s="15">
        <f t="shared" si="8"/>
        <v>0</v>
      </c>
      <c r="Q15" s="17" t="e">
        <f t="shared" si="9"/>
        <v>#VALUE!</v>
      </c>
      <c r="R15" s="17" t="e">
        <f t="shared" si="3"/>
        <v>#VALUE!</v>
      </c>
      <c r="S15" s="17"/>
      <c r="T15" s="17" t="e">
        <f t="shared" si="10"/>
        <v>#VALUE!</v>
      </c>
    </row>
    <row r="16" spans="1:20" ht="17.25" customHeight="1" x14ac:dyDescent="0.25">
      <c r="A16" s="13"/>
      <c r="B16" s="14" t="s">
        <v>82</v>
      </c>
      <c r="C16" s="13"/>
      <c r="D16" s="18"/>
      <c r="E16" s="14" t="str">
        <f t="shared" si="5"/>
        <v xml:space="preserve"> </v>
      </c>
      <c r="F16" s="14" t="str">
        <f t="shared" si="6"/>
        <v xml:space="preserve"> </v>
      </c>
      <c r="G16" s="14" t="str">
        <f t="shared" si="6"/>
        <v xml:space="preserve"> </v>
      </c>
      <c r="H16" s="14" t="str">
        <f t="shared" si="11"/>
        <v xml:space="preserve"> </v>
      </c>
      <c r="I16" s="14" t="s">
        <v>82</v>
      </c>
      <c r="J16" s="14" t="s">
        <v>55</v>
      </c>
      <c r="K16" s="13"/>
      <c r="L16" s="15" t="str">
        <f t="shared" si="7"/>
        <v/>
      </c>
      <c r="M16" s="15" t="s">
        <v>82</v>
      </c>
      <c r="N16" s="16"/>
      <c r="O16" s="15" t="str">
        <f t="shared" si="1"/>
        <v/>
      </c>
      <c r="P16" s="15">
        <f t="shared" si="8"/>
        <v>0</v>
      </c>
      <c r="Q16" s="17" t="e">
        <f t="shared" si="9"/>
        <v>#VALUE!</v>
      </c>
      <c r="R16" s="17" t="e">
        <f t="shared" si="3"/>
        <v>#VALUE!</v>
      </c>
      <c r="S16" s="17"/>
      <c r="T16" s="17" t="e">
        <f t="shared" si="10"/>
        <v>#VALUE!</v>
      </c>
    </row>
    <row r="17" spans="1:20" ht="17.25" customHeight="1" x14ac:dyDescent="0.25">
      <c r="A17" s="13"/>
      <c r="B17" s="14" t="s">
        <v>82</v>
      </c>
      <c r="C17" s="13"/>
      <c r="D17" s="18"/>
      <c r="E17" s="14" t="str">
        <f t="shared" si="5"/>
        <v xml:space="preserve"> </v>
      </c>
      <c r="F17" s="14" t="str">
        <f t="shared" si="6"/>
        <v xml:space="preserve"> </v>
      </c>
      <c r="G17" s="14" t="str">
        <f t="shared" si="6"/>
        <v xml:space="preserve"> </v>
      </c>
      <c r="H17" s="14" t="str">
        <f t="shared" si="11"/>
        <v xml:space="preserve"> </v>
      </c>
      <c r="I17" s="14" t="s">
        <v>82</v>
      </c>
      <c r="J17" s="14" t="s">
        <v>55</v>
      </c>
      <c r="K17" s="13"/>
      <c r="L17" s="15" t="str">
        <f t="shared" si="7"/>
        <v/>
      </c>
      <c r="M17" s="15" t="s">
        <v>82</v>
      </c>
      <c r="N17" s="16"/>
      <c r="O17" s="15" t="str">
        <f t="shared" si="1"/>
        <v/>
      </c>
      <c r="P17" s="15">
        <f t="shared" si="8"/>
        <v>0</v>
      </c>
      <c r="Q17" s="17" t="e">
        <f t="shared" si="9"/>
        <v>#VALUE!</v>
      </c>
      <c r="R17" s="17" t="e">
        <f t="shared" si="3"/>
        <v>#VALUE!</v>
      </c>
      <c r="S17" s="17"/>
      <c r="T17" s="17" t="e">
        <f t="shared" si="10"/>
        <v>#VALUE!</v>
      </c>
    </row>
    <row r="18" spans="1:20" ht="17.25" customHeight="1" x14ac:dyDescent="0.25">
      <c r="A18" s="13"/>
      <c r="B18" s="14" t="s">
        <v>82</v>
      </c>
      <c r="C18" s="13"/>
      <c r="D18" s="18"/>
      <c r="E18" s="14" t="str">
        <f t="shared" si="5"/>
        <v xml:space="preserve"> </v>
      </c>
      <c r="F18" s="14" t="str">
        <f t="shared" si="6"/>
        <v xml:space="preserve"> </v>
      </c>
      <c r="G18" s="14" t="str">
        <f t="shared" si="6"/>
        <v xml:space="preserve"> </v>
      </c>
      <c r="H18" s="14" t="str">
        <f t="shared" si="11"/>
        <v xml:space="preserve"> </v>
      </c>
      <c r="I18" s="14" t="s">
        <v>82</v>
      </c>
      <c r="J18" s="14" t="s">
        <v>55</v>
      </c>
      <c r="K18" s="13"/>
      <c r="L18" s="15" t="str">
        <f t="shared" si="7"/>
        <v/>
      </c>
      <c r="M18" s="15" t="s">
        <v>82</v>
      </c>
      <c r="N18" s="16"/>
      <c r="O18" s="15" t="str">
        <f t="shared" si="1"/>
        <v/>
      </c>
      <c r="P18" s="15">
        <f t="shared" si="8"/>
        <v>0</v>
      </c>
      <c r="Q18" s="17" t="e">
        <f t="shared" si="9"/>
        <v>#VALUE!</v>
      </c>
      <c r="R18" s="17" t="e">
        <f t="shared" si="3"/>
        <v>#VALUE!</v>
      </c>
      <c r="S18" s="17"/>
      <c r="T18" s="17" t="e">
        <f t="shared" si="10"/>
        <v>#VALUE!</v>
      </c>
    </row>
    <row r="19" spans="1:20" ht="17.25" customHeight="1" x14ac:dyDescent="0.25">
      <c r="A19" s="13"/>
      <c r="B19" s="14" t="s">
        <v>82</v>
      </c>
      <c r="C19" s="13"/>
      <c r="D19" s="18"/>
      <c r="E19" s="14" t="str">
        <f t="shared" si="5"/>
        <v xml:space="preserve"> </v>
      </c>
      <c r="F19" s="35" t="str">
        <f t="shared" si="6"/>
        <v xml:space="preserve"> </v>
      </c>
      <c r="G19" s="14" t="str">
        <f t="shared" si="6"/>
        <v xml:space="preserve"> </v>
      </c>
      <c r="H19" s="14" t="str">
        <f t="shared" si="11"/>
        <v xml:space="preserve"> </v>
      </c>
      <c r="I19" s="14" t="s">
        <v>82</v>
      </c>
      <c r="J19" s="14" t="s">
        <v>55</v>
      </c>
      <c r="K19" s="13"/>
      <c r="L19" s="15" t="str">
        <f t="shared" si="7"/>
        <v/>
      </c>
      <c r="M19" s="15" t="s">
        <v>82</v>
      </c>
      <c r="N19" s="16"/>
      <c r="O19" s="15" t="str">
        <f t="shared" si="1"/>
        <v/>
      </c>
      <c r="P19" s="15">
        <f t="shared" si="8"/>
        <v>0</v>
      </c>
      <c r="Q19" s="17" t="e">
        <f t="shared" si="9"/>
        <v>#VALUE!</v>
      </c>
      <c r="R19" s="17" t="e">
        <f t="shared" si="3"/>
        <v>#VALUE!</v>
      </c>
      <c r="S19" s="17"/>
      <c r="T19" s="17" t="e">
        <f t="shared" si="10"/>
        <v>#VALUE!</v>
      </c>
    </row>
    <row r="20" spans="1:20" ht="17.25" customHeight="1" x14ac:dyDescent="0.25">
      <c r="A20" s="13"/>
      <c r="B20" s="14" t="s">
        <v>82</v>
      </c>
      <c r="C20" s="13"/>
      <c r="D20" s="18"/>
      <c r="E20" s="14" t="str">
        <f t="shared" si="5"/>
        <v xml:space="preserve"> </v>
      </c>
      <c r="F20" s="34" t="str">
        <f t="shared" si="6"/>
        <v xml:space="preserve"> </v>
      </c>
      <c r="G20" s="14" t="str">
        <f t="shared" si="6"/>
        <v xml:space="preserve"> </v>
      </c>
      <c r="H20" s="14" t="str">
        <f t="shared" si="11"/>
        <v xml:space="preserve"> </v>
      </c>
      <c r="I20" s="14" t="s">
        <v>82</v>
      </c>
      <c r="J20" s="14" t="s">
        <v>55</v>
      </c>
      <c r="K20" s="13"/>
      <c r="L20" s="15" t="str">
        <f t="shared" si="7"/>
        <v/>
      </c>
      <c r="M20" s="15" t="s">
        <v>82</v>
      </c>
      <c r="N20" s="16"/>
      <c r="O20" s="15" t="str">
        <f t="shared" si="1"/>
        <v/>
      </c>
      <c r="P20" s="15">
        <f t="shared" si="8"/>
        <v>0</v>
      </c>
      <c r="Q20" s="17" t="e">
        <f t="shared" si="9"/>
        <v>#VALUE!</v>
      </c>
      <c r="R20" s="17" t="e">
        <f t="shared" si="3"/>
        <v>#VALUE!</v>
      </c>
      <c r="S20" s="17"/>
      <c r="T20" s="17" t="e">
        <f t="shared" si="10"/>
        <v>#VALUE!</v>
      </c>
    </row>
    <row r="21" spans="1:20" ht="17.25" customHeight="1" x14ac:dyDescent="0.25">
      <c r="A21" s="13"/>
      <c r="B21" s="14" t="s">
        <v>82</v>
      </c>
      <c r="C21" s="13"/>
      <c r="D21" s="13"/>
      <c r="E21" s="14" t="str">
        <f t="shared" si="5"/>
        <v xml:space="preserve"> </v>
      </c>
      <c r="F21" s="14" t="str">
        <f t="shared" si="6"/>
        <v xml:space="preserve"> </v>
      </c>
      <c r="G21" s="14" t="str">
        <f t="shared" si="6"/>
        <v xml:space="preserve"> </v>
      </c>
      <c r="H21" s="14" t="str">
        <f t="shared" si="11"/>
        <v xml:space="preserve"> </v>
      </c>
      <c r="I21" s="14" t="s">
        <v>82</v>
      </c>
      <c r="J21" s="14" t="s">
        <v>55</v>
      </c>
      <c r="K21" s="13"/>
      <c r="L21" s="15" t="str">
        <f t="shared" si="7"/>
        <v/>
      </c>
      <c r="M21" s="15" t="s">
        <v>82</v>
      </c>
      <c r="N21" s="16"/>
      <c r="O21" s="15" t="str">
        <f t="shared" si="1"/>
        <v/>
      </c>
      <c r="P21" s="15">
        <f t="shared" si="8"/>
        <v>0</v>
      </c>
      <c r="Q21" s="17" t="e">
        <f t="shared" si="9"/>
        <v>#VALUE!</v>
      </c>
      <c r="R21" s="17" t="e">
        <f t="shared" si="3"/>
        <v>#VALUE!</v>
      </c>
      <c r="S21" s="17"/>
      <c r="T21" s="17" t="e">
        <f t="shared" si="10"/>
        <v>#VALUE!</v>
      </c>
    </row>
    <row r="22" spans="1:20" ht="17.25" customHeight="1" x14ac:dyDescent="0.25">
      <c r="A22" s="19" t="s">
        <v>6</v>
      </c>
      <c r="B22" s="14" t="s">
        <v>82</v>
      </c>
      <c r="C22" s="13"/>
      <c r="D22" s="13"/>
      <c r="E22" s="14" t="str">
        <f t="shared" si="5"/>
        <v xml:space="preserve"> </v>
      </c>
      <c r="F22" s="14" t="str">
        <f t="shared" si="6"/>
        <v xml:space="preserve"> </v>
      </c>
      <c r="G22" s="14" t="str">
        <f t="shared" si="6"/>
        <v xml:space="preserve"> </v>
      </c>
      <c r="H22" s="14" t="str">
        <f t="shared" si="11"/>
        <v xml:space="preserve"> </v>
      </c>
      <c r="I22" s="14" t="s">
        <v>82</v>
      </c>
      <c r="J22" s="14" t="s">
        <v>55</v>
      </c>
      <c r="K22" s="13"/>
      <c r="L22" s="15" t="str">
        <f t="shared" si="7"/>
        <v/>
      </c>
      <c r="M22" s="15" t="s">
        <v>82</v>
      </c>
      <c r="N22" s="16"/>
      <c r="O22" s="15" t="str">
        <f>IF(I22="Regional Course",372,IF(I22="Full Time Non Residential",1098,IF(I22="Full Time Residential",0,"")))</f>
        <v/>
      </c>
      <c r="P22" s="15">
        <f t="shared" si="8"/>
        <v>0</v>
      </c>
      <c r="Q22" s="17" t="e">
        <f t="shared" si="9"/>
        <v>#VALUE!</v>
      </c>
      <c r="R22" s="17" t="e">
        <f t="shared" si="3"/>
        <v>#VALUE!</v>
      </c>
      <c r="S22" s="17"/>
      <c r="T22" s="17" t="e">
        <f t="shared" si="10"/>
        <v>#VALUE!</v>
      </c>
    </row>
    <row r="23" spans="1:20" ht="17.25" customHeight="1" x14ac:dyDescent="0.35">
      <c r="A23" s="22"/>
      <c r="B23" s="19"/>
      <c r="C23" s="19"/>
      <c r="D23" s="19"/>
      <c r="E23" s="19"/>
      <c r="F23" s="20">
        <f>SUM(F8:F22)</f>
        <v>0</v>
      </c>
      <c r="G23" s="20">
        <f>SUM(G8:G22)</f>
        <v>0</v>
      </c>
      <c r="H23" s="20">
        <f>SUM(H8:H22)</f>
        <v>0</v>
      </c>
      <c r="I23" s="19"/>
      <c r="J23" s="19"/>
      <c r="K23" s="19"/>
      <c r="L23" s="21">
        <f t="shared" ref="L23:T23" si="12">SUM(L8:L22)</f>
        <v>0</v>
      </c>
      <c r="M23" s="21">
        <f t="shared" si="12"/>
        <v>0</v>
      </c>
      <c r="N23" s="21">
        <f t="shared" si="12"/>
        <v>0</v>
      </c>
      <c r="O23" s="21">
        <f t="shared" si="12"/>
        <v>0</v>
      </c>
      <c r="P23" s="21">
        <f t="shared" si="12"/>
        <v>0</v>
      </c>
      <c r="Q23" s="21" t="e">
        <f t="shared" si="12"/>
        <v>#VALUE!</v>
      </c>
      <c r="R23" s="21" t="e">
        <f t="shared" si="12"/>
        <v>#VALUE!</v>
      </c>
      <c r="S23" s="21">
        <f t="shared" si="12"/>
        <v>0</v>
      </c>
      <c r="T23" s="21" t="e">
        <f t="shared" si="12"/>
        <v>#VALUE!</v>
      </c>
    </row>
    <row r="24" spans="1:20" ht="36.75" customHeight="1" x14ac:dyDescent="0.3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7.25" customHeight="1" x14ac:dyDescent="0.35">
      <c r="A25" s="51" t="s">
        <v>105</v>
      </c>
      <c r="B25" s="33"/>
      <c r="C25" s="2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7.25" customHeight="1" x14ac:dyDescent="0.35">
      <c r="A26" s="23" t="s">
        <v>100</v>
      </c>
      <c r="B26" s="13"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7.25" customHeight="1" x14ac:dyDescent="0.35">
      <c r="A27" s="23" t="s">
        <v>101</v>
      </c>
      <c r="B27" s="24">
        <f>F23</f>
        <v>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7.25" customHeight="1" x14ac:dyDescent="0.35">
      <c r="A28" s="23" t="s">
        <v>102</v>
      </c>
      <c r="B28" s="24">
        <f>P23</f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7.25" customHeight="1" x14ac:dyDescent="0.35">
      <c r="A29" s="23" t="s">
        <v>103</v>
      </c>
      <c r="B29" s="24">
        <f>B26+B27-B28</f>
        <v>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7.25" customHeight="1" x14ac:dyDescent="0.4">
      <c r="A30" s="41"/>
      <c r="B30" s="7"/>
      <c r="C30" s="7"/>
      <c r="D30" s="7"/>
      <c r="E30" s="7"/>
      <c r="F30" s="7"/>
      <c r="G30" s="7"/>
      <c r="H30" s="10"/>
      <c r="I30" s="7"/>
      <c r="J30" s="7"/>
      <c r="K30" s="7"/>
      <c r="L30" s="7"/>
      <c r="M30" s="7"/>
      <c r="N30" s="7"/>
      <c r="O30" s="7"/>
      <c r="P30" s="10"/>
      <c r="Q30" s="10"/>
      <c r="R30" s="7"/>
      <c r="S30" s="7"/>
      <c r="T30" s="10"/>
    </row>
    <row r="31" spans="1:20" ht="23.25" customHeight="1" x14ac:dyDescent="0.35">
      <c r="B31" s="7"/>
      <c r="C31" s="7"/>
      <c r="D31" s="7"/>
      <c r="E31" s="7"/>
      <c r="F31" s="7"/>
      <c r="G31" s="7"/>
      <c r="H31" s="10"/>
      <c r="I31" s="7"/>
      <c r="J31" s="7"/>
      <c r="K31" s="7"/>
      <c r="L31" s="7"/>
      <c r="M31" s="7"/>
      <c r="N31" s="7"/>
      <c r="O31" s="7"/>
      <c r="P31" s="10"/>
      <c r="Q31" s="10"/>
      <c r="R31" s="7"/>
      <c r="S31" s="7"/>
      <c r="T31" s="10"/>
    </row>
    <row r="32" spans="1:20" ht="22.5" customHeight="1" x14ac:dyDescent="0.45">
      <c r="A32" s="49" t="s">
        <v>109</v>
      </c>
      <c r="B32" s="7"/>
      <c r="C32" s="7"/>
      <c r="D32" s="7"/>
      <c r="E32" s="7"/>
      <c r="F32" s="7"/>
      <c r="G32" s="7"/>
      <c r="H32" s="10"/>
      <c r="I32" s="7"/>
      <c r="J32" s="7"/>
      <c r="K32" s="7"/>
      <c r="L32" s="7"/>
      <c r="M32" s="7"/>
      <c r="N32" s="7"/>
      <c r="O32" s="7"/>
      <c r="P32" s="10"/>
      <c r="Q32" s="10"/>
      <c r="R32" s="7"/>
      <c r="S32" s="7"/>
      <c r="T32" s="10"/>
    </row>
    <row r="33" spans="1:20" ht="17.25" customHeight="1" x14ac:dyDescent="0.25">
      <c r="A33" s="52"/>
      <c r="B33" s="59" t="s">
        <v>88</v>
      </c>
      <c r="C33" s="59" t="s">
        <v>114</v>
      </c>
      <c r="D33" s="59" t="s">
        <v>0</v>
      </c>
      <c r="E33" s="59" t="s">
        <v>89</v>
      </c>
      <c r="F33" s="66" t="s">
        <v>10</v>
      </c>
      <c r="G33" s="67"/>
      <c r="H33" s="55"/>
      <c r="I33" s="59" t="s">
        <v>90</v>
      </c>
      <c r="J33" s="61" t="s">
        <v>91</v>
      </c>
      <c r="K33" s="59" t="s">
        <v>92</v>
      </c>
      <c r="L33" s="63" t="s">
        <v>111</v>
      </c>
      <c r="M33" s="64"/>
      <c r="N33" s="64"/>
      <c r="O33" s="64"/>
      <c r="P33" s="65"/>
      <c r="Q33" s="63" t="s">
        <v>7</v>
      </c>
      <c r="R33" s="64"/>
      <c r="S33" s="54"/>
      <c r="T33" s="59" t="s">
        <v>93</v>
      </c>
    </row>
    <row r="34" spans="1:20" ht="101.25" customHeight="1" x14ac:dyDescent="0.25">
      <c r="A34" s="52" t="s">
        <v>87</v>
      </c>
      <c r="B34" s="60"/>
      <c r="C34" s="60"/>
      <c r="D34" s="60"/>
      <c r="E34" s="60"/>
      <c r="F34" s="11" t="s">
        <v>3</v>
      </c>
      <c r="G34" s="11" t="s">
        <v>11</v>
      </c>
      <c r="H34" s="28"/>
      <c r="I34" s="60"/>
      <c r="J34" s="62"/>
      <c r="K34" s="60"/>
      <c r="L34" s="12" t="s">
        <v>1</v>
      </c>
      <c r="M34" s="12" t="s">
        <v>8</v>
      </c>
      <c r="N34" s="11" t="s">
        <v>95</v>
      </c>
      <c r="O34" s="11" t="s">
        <v>115</v>
      </c>
      <c r="P34" s="12" t="s">
        <v>2</v>
      </c>
      <c r="Q34" s="12" t="s">
        <v>3</v>
      </c>
      <c r="R34" s="11" t="s">
        <v>113</v>
      </c>
      <c r="S34" s="12"/>
      <c r="T34" s="60"/>
    </row>
    <row r="35" spans="1:20" ht="17.25" x14ac:dyDescent="0.25">
      <c r="A35" s="13"/>
      <c r="B35" s="14" t="s">
        <v>82</v>
      </c>
      <c r="C35" s="13"/>
      <c r="D35" s="13"/>
      <c r="E35" s="14" t="str">
        <f>IF(D35=1,"3",IF(D35=2,"2",IF(D35=3,"3",IF(D35=4,"2"," "))))</f>
        <v xml:space="preserve"> </v>
      </c>
      <c r="F35" s="14" t="str">
        <f>IF($D35=1,15753,IF($D35=2,15753,IF($D35=3,6777,IF($D35=4,6777," "))))</f>
        <v xml:space="preserve"> </v>
      </c>
      <c r="G35" s="14" t="str">
        <f>IF($D35=1,15753,IF($D35=2,0,IF($D35=3,6777,IF($D35=4,0," "))))</f>
        <v xml:space="preserve"> </v>
      </c>
      <c r="H35" s="38"/>
      <c r="I35" s="14" t="s">
        <v>82</v>
      </c>
      <c r="J35" s="14" t="s">
        <v>55</v>
      </c>
      <c r="K35" s="13"/>
      <c r="L35" s="15" t="str">
        <f>IF(I35="Regional Course",6087,IF(I35="Full Time Non Residential",7305,IF(I35="Full Time Residential",8760,"")))</f>
        <v/>
      </c>
      <c r="M35" s="15" t="s">
        <v>82</v>
      </c>
      <c r="N35" s="16"/>
      <c r="O35" s="15" t="str">
        <f>IF(I35="Full Time Residential",0,"")</f>
        <v/>
      </c>
      <c r="P35" s="15">
        <f t="shared" ref="P35:P49" si="13">SUM(L35:O35)</f>
        <v>0</v>
      </c>
      <c r="Q35" s="17" t="e">
        <f>F35-P35</f>
        <v>#VALUE!</v>
      </c>
      <c r="R35" s="17"/>
      <c r="S35" s="36"/>
      <c r="T35" s="17" t="e">
        <f t="shared" ref="T35:T49" si="14">SUM(Q35:S35)</f>
        <v>#VALUE!</v>
      </c>
    </row>
    <row r="36" spans="1:20" ht="17.25" x14ac:dyDescent="0.25">
      <c r="A36" s="13"/>
      <c r="B36" s="14" t="s">
        <v>82</v>
      </c>
      <c r="C36" s="13"/>
      <c r="D36" s="13"/>
      <c r="E36" s="14" t="str">
        <f t="shared" ref="E36:E49" si="15">IF(D36=1,"3",IF(D36=2,"2",IF(D36=3,"3",IF(D36=4,"2"," "))))</f>
        <v xml:space="preserve"> </v>
      </c>
      <c r="F36" s="14" t="str">
        <f t="shared" ref="F36:F49" si="16">IF($D36=1,15753,IF($D36=2,15753,IF($D36=3,6777,IF($D36=4,6777," "))))</f>
        <v xml:space="preserve"> </v>
      </c>
      <c r="G36" s="14" t="str">
        <f t="shared" ref="G36:G49" si="17">IF($D36=1,15753,IF($D36=2,0,IF($D36=3,6777,IF($D36=4,0," "))))</f>
        <v xml:space="preserve"> </v>
      </c>
      <c r="H36" s="38"/>
      <c r="I36" s="14" t="s">
        <v>82</v>
      </c>
      <c r="J36" s="14" t="s">
        <v>55</v>
      </c>
      <c r="K36" s="13"/>
      <c r="L36" s="15" t="str">
        <f t="shared" ref="L36:L49" si="18">IF(I36="Regional Course",6087,IF(I36="Full Time Non Residential",7305,IF(I36="Full Time Residential",8760,"")))</f>
        <v/>
      </c>
      <c r="M36" s="15" t="s">
        <v>82</v>
      </c>
      <c r="N36" s="16"/>
      <c r="O36" s="15" t="str">
        <f t="shared" ref="O36" si="19">IF(I36="Regional Course",372,IF(I36="Full Time Non Residential",1098,IF(I36="Full Time Residential",0,"")))</f>
        <v/>
      </c>
      <c r="P36" s="15">
        <f>SUM(L36:O36)</f>
        <v>0</v>
      </c>
      <c r="Q36" s="17" t="e">
        <f t="shared" ref="Q36:Q49" si="20">F36-P36</f>
        <v>#VALUE!</v>
      </c>
      <c r="R36" s="17"/>
      <c r="S36" s="36"/>
      <c r="T36" s="17" t="e">
        <f>SUM(Q36:S36)</f>
        <v>#VALUE!</v>
      </c>
    </row>
    <row r="37" spans="1:20" ht="17.25" x14ac:dyDescent="0.25">
      <c r="A37" s="13"/>
      <c r="B37" s="14" t="s">
        <v>82</v>
      </c>
      <c r="C37" s="13"/>
      <c r="D37" s="13"/>
      <c r="E37" s="14" t="str">
        <f t="shared" si="15"/>
        <v xml:space="preserve"> </v>
      </c>
      <c r="F37" s="14" t="str">
        <f t="shared" si="16"/>
        <v xml:space="preserve"> </v>
      </c>
      <c r="G37" s="14" t="str">
        <f t="shared" si="17"/>
        <v xml:space="preserve"> </v>
      </c>
      <c r="H37" s="38"/>
      <c r="I37" s="14" t="s">
        <v>82</v>
      </c>
      <c r="J37" s="14" t="s">
        <v>55</v>
      </c>
      <c r="K37" s="13"/>
      <c r="L37" s="15" t="str">
        <f t="shared" si="18"/>
        <v/>
      </c>
      <c r="M37" s="15" t="s">
        <v>82</v>
      </c>
      <c r="N37" s="16"/>
      <c r="O37" s="15" t="str">
        <f>IF(I37="Regional Course",372,IF(I37="Full Time Non Residential",1098,IF(I37="Full Time Residential",0,"")))</f>
        <v/>
      </c>
      <c r="P37" s="15">
        <f t="shared" si="13"/>
        <v>0</v>
      </c>
      <c r="Q37" s="17" t="e">
        <f t="shared" si="20"/>
        <v>#VALUE!</v>
      </c>
      <c r="R37" s="17"/>
      <c r="S37" s="36"/>
      <c r="T37" s="17" t="e">
        <f t="shared" si="14"/>
        <v>#VALUE!</v>
      </c>
    </row>
    <row r="38" spans="1:20" ht="17.25" x14ac:dyDescent="0.25">
      <c r="A38" s="13"/>
      <c r="B38" s="14" t="s">
        <v>82</v>
      </c>
      <c r="C38" s="13"/>
      <c r="D38" s="18"/>
      <c r="E38" s="14" t="str">
        <f t="shared" si="15"/>
        <v xml:space="preserve"> </v>
      </c>
      <c r="F38" s="14" t="str">
        <f t="shared" si="16"/>
        <v xml:space="preserve"> </v>
      </c>
      <c r="G38" s="14" t="str">
        <f t="shared" si="17"/>
        <v xml:space="preserve"> </v>
      </c>
      <c r="H38" s="38"/>
      <c r="I38" s="14" t="s">
        <v>82</v>
      </c>
      <c r="J38" s="14" t="s">
        <v>55</v>
      </c>
      <c r="K38" s="13"/>
      <c r="L38" s="15" t="str">
        <f t="shared" si="18"/>
        <v/>
      </c>
      <c r="M38" s="15" t="s">
        <v>82</v>
      </c>
      <c r="N38" s="16"/>
      <c r="O38" s="15" t="str">
        <f t="shared" ref="O38:O49" si="21">IF(I38="Regional Course",372,IF(I38="Full Time Non Residential",1098,IF(I38="Full Time Residential",0,"")))</f>
        <v/>
      </c>
      <c r="P38" s="15">
        <f t="shared" ref="P38" si="22">SUM(L38:O38)</f>
        <v>0</v>
      </c>
      <c r="Q38" s="17" t="e">
        <f t="shared" si="20"/>
        <v>#VALUE!</v>
      </c>
      <c r="R38" s="17"/>
      <c r="S38" s="36"/>
      <c r="T38" s="17" t="e">
        <f t="shared" ref="T38" si="23">SUM(Q38:S38)</f>
        <v>#VALUE!</v>
      </c>
    </row>
    <row r="39" spans="1:20" ht="17.25" x14ac:dyDescent="0.25">
      <c r="A39" s="13"/>
      <c r="B39" s="14" t="s">
        <v>82</v>
      </c>
      <c r="C39" s="13"/>
      <c r="D39" s="18"/>
      <c r="E39" s="14" t="str">
        <f t="shared" si="15"/>
        <v xml:space="preserve"> </v>
      </c>
      <c r="F39" s="14" t="str">
        <f t="shared" si="16"/>
        <v xml:space="preserve"> </v>
      </c>
      <c r="G39" s="14" t="str">
        <f t="shared" si="17"/>
        <v xml:space="preserve"> </v>
      </c>
      <c r="H39" s="38"/>
      <c r="I39" s="14" t="s">
        <v>82</v>
      </c>
      <c r="J39" s="14" t="s">
        <v>55</v>
      </c>
      <c r="K39" s="13"/>
      <c r="L39" s="15" t="str">
        <f t="shared" si="18"/>
        <v/>
      </c>
      <c r="M39" s="15" t="s">
        <v>82</v>
      </c>
      <c r="N39" s="16"/>
      <c r="O39" s="15" t="str">
        <f t="shared" si="21"/>
        <v/>
      </c>
      <c r="P39" s="15">
        <f t="shared" si="13"/>
        <v>0</v>
      </c>
      <c r="Q39" s="17" t="e">
        <f t="shared" si="20"/>
        <v>#VALUE!</v>
      </c>
      <c r="R39" s="17"/>
      <c r="S39" s="36"/>
      <c r="T39" s="17" t="e">
        <f t="shared" si="14"/>
        <v>#VALUE!</v>
      </c>
    </row>
    <row r="40" spans="1:20" ht="17.25" x14ac:dyDescent="0.25">
      <c r="A40" s="13"/>
      <c r="B40" s="14" t="s">
        <v>82</v>
      </c>
      <c r="C40" s="13"/>
      <c r="D40" s="18"/>
      <c r="E40" s="14" t="str">
        <f t="shared" si="15"/>
        <v xml:space="preserve"> </v>
      </c>
      <c r="F40" s="14" t="str">
        <f t="shared" si="16"/>
        <v xml:space="preserve"> </v>
      </c>
      <c r="G40" s="14" t="str">
        <f t="shared" si="17"/>
        <v xml:space="preserve"> </v>
      </c>
      <c r="H40" s="38"/>
      <c r="I40" s="14" t="s">
        <v>82</v>
      </c>
      <c r="J40" s="14" t="s">
        <v>55</v>
      </c>
      <c r="K40" s="13"/>
      <c r="L40" s="15" t="str">
        <f t="shared" si="18"/>
        <v/>
      </c>
      <c r="M40" s="15" t="s">
        <v>82</v>
      </c>
      <c r="N40" s="16"/>
      <c r="O40" s="15" t="str">
        <f t="shared" si="21"/>
        <v/>
      </c>
      <c r="P40" s="15">
        <f t="shared" si="13"/>
        <v>0</v>
      </c>
      <c r="Q40" s="17" t="e">
        <f t="shared" si="20"/>
        <v>#VALUE!</v>
      </c>
      <c r="R40" s="17"/>
      <c r="S40" s="36"/>
      <c r="T40" s="17" t="e">
        <f t="shared" si="14"/>
        <v>#VALUE!</v>
      </c>
    </row>
    <row r="41" spans="1:20" ht="17.25" x14ac:dyDescent="0.25">
      <c r="A41" s="13"/>
      <c r="B41" s="14" t="s">
        <v>82</v>
      </c>
      <c r="C41" s="13"/>
      <c r="D41" s="18"/>
      <c r="E41" s="14" t="str">
        <f t="shared" si="15"/>
        <v xml:space="preserve"> </v>
      </c>
      <c r="F41" s="14" t="str">
        <f t="shared" si="16"/>
        <v xml:space="preserve"> </v>
      </c>
      <c r="G41" s="14" t="str">
        <f t="shared" si="17"/>
        <v xml:space="preserve"> </v>
      </c>
      <c r="H41" s="38"/>
      <c r="I41" s="14" t="s">
        <v>82</v>
      </c>
      <c r="J41" s="14" t="s">
        <v>55</v>
      </c>
      <c r="K41" s="13"/>
      <c r="L41" s="15" t="str">
        <f t="shared" si="18"/>
        <v/>
      </c>
      <c r="M41" s="15" t="s">
        <v>82</v>
      </c>
      <c r="N41" s="16"/>
      <c r="O41" s="15" t="str">
        <f t="shared" si="21"/>
        <v/>
      </c>
      <c r="P41" s="15">
        <f t="shared" si="13"/>
        <v>0</v>
      </c>
      <c r="Q41" s="17" t="e">
        <f t="shared" si="20"/>
        <v>#VALUE!</v>
      </c>
      <c r="R41" s="17"/>
      <c r="S41" s="36"/>
      <c r="T41" s="17" t="e">
        <f t="shared" si="14"/>
        <v>#VALUE!</v>
      </c>
    </row>
    <row r="42" spans="1:20" ht="17.25" x14ac:dyDescent="0.25">
      <c r="A42" s="13"/>
      <c r="B42" s="14" t="s">
        <v>82</v>
      </c>
      <c r="C42" s="13"/>
      <c r="D42" s="18"/>
      <c r="E42" s="14" t="str">
        <f t="shared" si="15"/>
        <v xml:space="preserve"> </v>
      </c>
      <c r="F42" s="14" t="str">
        <f t="shared" si="16"/>
        <v xml:space="preserve"> </v>
      </c>
      <c r="G42" s="14" t="str">
        <f t="shared" si="17"/>
        <v xml:space="preserve"> </v>
      </c>
      <c r="H42" s="38"/>
      <c r="I42" s="14" t="s">
        <v>82</v>
      </c>
      <c r="J42" s="14" t="s">
        <v>55</v>
      </c>
      <c r="K42" s="13"/>
      <c r="L42" s="15" t="str">
        <f t="shared" si="18"/>
        <v/>
      </c>
      <c r="M42" s="15" t="s">
        <v>82</v>
      </c>
      <c r="N42" s="16"/>
      <c r="O42" s="15" t="str">
        <f t="shared" si="21"/>
        <v/>
      </c>
      <c r="P42" s="15">
        <f t="shared" si="13"/>
        <v>0</v>
      </c>
      <c r="Q42" s="17" t="e">
        <f t="shared" si="20"/>
        <v>#VALUE!</v>
      </c>
      <c r="R42" s="17"/>
      <c r="S42" s="36"/>
      <c r="T42" s="17" t="e">
        <f t="shared" si="14"/>
        <v>#VALUE!</v>
      </c>
    </row>
    <row r="43" spans="1:20" ht="17.25" x14ac:dyDescent="0.25">
      <c r="A43" s="13"/>
      <c r="B43" s="14" t="s">
        <v>82</v>
      </c>
      <c r="C43" s="13"/>
      <c r="D43" s="18"/>
      <c r="E43" s="14" t="str">
        <f t="shared" si="15"/>
        <v xml:space="preserve"> </v>
      </c>
      <c r="F43" s="14" t="str">
        <f t="shared" si="16"/>
        <v xml:space="preserve"> </v>
      </c>
      <c r="G43" s="14" t="str">
        <f t="shared" si="17"/>
        <v xml:space="preserve"> </v>
      </c>
      <c r="H43" s="38"/>
      <c r="I43" s="14" t="s">
        <v>82</v>
      </c>
      <c r="J43" s="14" t="s">
        <v>55</v>
      </c>
      <c r="K43" s="13"/>
      <c r="L43" s="15" t="str">
        <f t="shared" si="18"/>
        <v/>
      </c>
      <c r="M43" s="15" t="s">
        <v>82</v>
      </c>
      <c r="N43" s="16"/>
      <c r="O43" s="15" t="str">
        <f t="shared" si="21"/>
        <v/>
      </c>
      <c r="P43" s="15">
        <f t="shared" ref="P43" si="24">SUM(L43:O43)</f>
        <v>0</v>
      </c>
      <c r="Q43" s="17" t="e">
        <f t="shared" si="20"/>
        <v>#VALUE!</v>
      </c>
      <c r="R43" s="17"/>
      <c r="S43" s="36"/>
      <c r="T43" s="17" t="e">
        <f t="shared" ref="T43" si="25">SUM(Q43:S43)</f>
        <v>#VALUE!</v>
      </c>
    </row>
    <row r="44" spans="1:20" ht="17.25" x14ac:dyDescent="0.25">
      <c r="A44" s="13"/>
      <c r="B44" s="14" t="s">
        <v>82</v>
      </c>
      <c r="C44" s="13"/>
      <c r="D44" s="18"/>
      <c r="E44" s="14" t="str">
        <f t="shared" si="15"/>
        <v xml:space="preserve"> </v>
      </c>
      <c r="F44" s="14" t="str">
        <f t="shared" si="16"/>
        <v xml:space="preserve"> </v>
      </c>
      <c r="G44" s="14" t="str">
        <f t="shared" si="17"/>
        <v xml:space="preserve"> </v>
      </c>
      <c r="H44" s="38"/>
      <c r="I44" s="14" t="s">
        <v>82</v>
      </c>
      <c r="J44" s="14" t="s">
        <v>55</v>
      </c>
      <c r="K44" s="13"/>
      <c r="L44" s="15" t="str">
        <f t="shared" si="18"/>
        <v/>
      </c>
      <c r="M44" s="15" t="s">
        <v>82</v>
      </c>
      <c r="N44" s="16"/>
      <c r="O44" s="15" t="str">
        <f t="shared" si="21"/>
        <v/>
      </c>
      <c r="P44" s="15">
        <f t="shared" ref="P44" si="26">SUM(L44:O44)</f>
        <v>0</v>
      </c>
      <c r="Q44" s="17" t="e">
        <f t="shared" si="20"/>
        <v>#VALUE!</v>
      </c>
      <c r="R44" s="17"/>
      <c r="S44" s="36"/>
      <c r="T44" s="17" t="e">
        <f t="shared" ref="T44" si="27">SUM(Q44:S44)</f>
        <v>#VALUE!</v>
      </c>
    </row>
    <row r="45" spans="1:20" ht="17.25" x14ac:dyDescent="0.25">
      <c r="A45" s="13"/>
      <c r="B45" s="14" t="s">
        <v>82</v>
      </c>
      <c r="C45" s="13"/>
      <c r="D45" s="18"/>
      <c r="E45" s="14" t="str">
        <f t="shared" si="15"/>
        <v xml:space="preserve"> </v>
      </c>
      <c r="F45" s="14" t="str">
        <f t="shared" si="16"/>
        <v xml:space="preserve"> </v>
      </c>
      <c r="G45" s="14" t="str">
        <f t="shared" si="17"/>
        <v xml:space="preserve"> </v>
      </c>
      <c r="H45" s="38"/>
      <c r="I45" s="14" t="s">
        <v>82</v>
      </c>
      <c r="J45" s="14" t="s">
        <v>55</v>
      </c>
      <c r="K45" s="13"/>
      <c r="L45" s="15" t="str">
        <f t="shared" si="18"/>
        <v/>
      </c>
      <c r="M45" s="15" t="s">
        <v>82</v>
      </c>
      <c r="N45" s="16"/>
      <c r="O45" s="15" t="str">
        <f t="shared" si="21"/>
        <v/>
      </c>
      <c r="P45" s="15">
        <f t="shared" si="13"/>
        <v>0</v>
      </c>
      <c r="Q45" s="17" t="e">
        <f t="shared" si="20"/>
        <v>#VALUE!</v>
      </c>
      <c r="R45" s="17"/>
      <c r="S45" s="36"/>
      <c r="T45" s="17" t="e">
        <f t="shared" si="14"/>
        <v>#VALUE!</v>
      </c>
    </row>
    <row r="46" spans="1:20" ht="17.25" x14ac:dyDescent="0.25">
      <c r="A46" s="13"/>
      <c r="B46" s="14" t="s">
        <v>82</v>
      </c>
      <c r="C46" s="13"/>
      <c r="D46" s="18"/>
      <c r="E46" s="14" t="str">
        <f t="shared" si="15"/>
        <v xml:space="preserve"> </v>
      </c>
      <c r="F46" s="14" t="str">
        <f t="shared" si="16"/>
        <v xml:space="preserve"> </v>
      </c>
      <c r="G46" s="14" t="str">
        <f t="shared" si="17"/>
        <v xml:space="preserve"> </v>
      </c>
      <c r="H46" s="38"/>
      <c r="I46" s="14" t="s">
        <v>82</v>
      </c>
      <c r="J46" s="14" t="s">
        <v>55</v>
      </c>
      <c r="K46" s="13"/>
      <c r="L46" s="15" t="str">
        <f t="shared" si="18"/>
        <v/>
      </c>
      <c r="M46" s="15" t="s">
        <v>82</v>
      </c>
      <c r="N46" s="16"/>
      <c r="O46" s="15" t="str">
        <f t="shared" si="21"/>
        <v/>
      </c>
      <c r="P46" s="15">
        <f t="shared" si="13"/>
        <v>0</v>
      </c>
      <c r="Q46" s="17" t="e">
        <f t="shared" si="20"/>
        <v>#VALUE!</v>
      </c>
      <c r="R46" s="17"/>
      <c r="S46" s="36"/>
      <c r="T46" s="17" t="e">
        <f t="shared" si="14"/>
        <v>#VALUE!</v>
      </c>
    </row>
    <row r="47" spans="1:20" ht="17.25" x14ac:dyDescent="0.25">
      <c r="A47" s="13"/>
      <c r="B47" s="14" t="s">
        <v>82</v>
      </c>
      <c r="C47" s="13"/>
      <c r="D47" s="18"/>
      <c r="E47" s="14" t="str">
        <f t="shared" si="15"/>
        <v xml:space="preserve"> </v>
      </c>
      <c r="F47" s="14" t="str">
        <f t="shared" si="16"/>
        <v xml:space="preserve"> </v>
      </c>
      <c r="G47" s="14" t="str">
        <f t="shared" si="17"/>
        <v xml:space="preserve"> </v>
      </c>
      <c r="H47" s="38"/>
      <c r="I47" s="14" t="s">
        <v>82</v>
      </c>
      <c r="J47" s="14" t="s">
        <v>55</v>
      </c>
      <c r="K47" s="13"/>
      <c r="L47" s="15" t="str">
        <f t="shared" si="18"/>
        <v/>
      </c>
      <c r="M47" s="15" t="s">
        <v>82</v>
      </c>
      <c r="N47" s="16"/>
      <c r="O47" s="15" t="str">
        <f t="shared" si="21"/>
        <v/>
      </c>
      <c r="P47" s="15">
        <f t="shared" ref="P47" si="28">SUM(L47:O47)</f>
        <v>0</v>
      </c>
      <c r="Q47" s="17" t="e">
        <f t="shared" si="20"/>
        <v>#VALUE!</v>
      </c>
      <c r="R47" s="17"/>
      <c r="S47" s="36"/>
      <c r="T47" s="17" t="e">
        <f t="shared" si="14"/>
        <v>#VALUE!</v>
      </c>
    </row>
    <row r="48" spans="1:20" ht="17.25" x14ac:dyDescent="0.25">
      <c r="A48" s="13"/>
      <c r="B48" s="14" t="s">
        <v>82</v>
      </c>
      <c r="C48" s="13"/>
      <c r="D48" s="13"/>
      <c r="E48" s="14" t="str">
        <f t="shared" si="15"/>
        <v xml:space="preserve"> </v>
      </c>
      <c r="F48" s="14" t="str">
        <f t="shared" si="16"/>
        <v xml:space="preserve"> </v>
      </c>
      <c r="G48" s="14" t="str">
        <f t="shared" si="17"/>
        <v xml:space="preserve"> </v>
      </c>
      <c r="H48" s="38"/>
      <c r="I48" s="14" t="s">
        <v>82</v>
      </c>
      <c r="J48" s="14" t="s">
        <v>55</v>
      </c>
      <c r="K48" s="13"/>
      <c r="L48" s="15" t="str">
        <f t="shared" si="18"/>
        <v/>
      </c>
      <c r="M48" s="15" t="s">
        <v>82</v>
      </c>
      <c r="N48" s="16"/>
      <c r="O48" s="15" t="str">
        <f t="shared" si="21"/>
        <v/>
      </c>
      <c r="P48" s="15">
        <f t="shared" si="13"/>
        <v>0</v>
      </c>
      <c r="Q48" s="17" t="e">
        <f t="shared" si="20"/>
        <v>#VALUE!</v>
      </c>
      <c r="R48" s="17"/>
      <c r="S48" s="36"/>
      <c r="T48" s="17" t="e">
        <f t="shared" si="14"/>
        <v>#VALUE!</v>
      </c>
    </row>
    <row r="49" spans="1:20" ht="17.25" x14ac:dyDescent="0.25">
      <c r="A49" s="19" t="s">
        <v>6</v>
      </c>
      <c r="B49" s="14" t="s">
        <v>82</v>
      </c>
      <c r="C49" s="13"/>
      <c r="D49" s="13"/>
      <c r="E49" s="14" t="str">
        <f t="shared" si="15"/>
        <v xml:space="preserve"> </v>
      </c>
      <c r="F49" s="14" t="str">
        <f t="shared" si="16"/>
        <v xml:space="preserve"> </v>
      </c>
      <c r="G49" s="14" t="str">
        <f t="shared" si="17"/>
        <v xml:space="preserve"> </v>
      </c>
      <c r="H49" s="38"/>
      <c r="I49" s="14" t="s">
        <v>82</v>
      </c>
      <c r="J49" s="14" t="s">
        <v>55</v>
      </c>
      <c r="K49" s="13"/>
      <c r="L49" s="15" t="str">
        <f t="shared" si="18"/>
        <v/>
      </c>
      <c r="M49" s="15" t="s">
        <v>82</v>
      </c>
      <c r="N49" s="16"/>
      <c r="O49" s="15" t="str">
        <f t="shared" si="21"/>
        <v/>
      </c>
      <c r="P49" s="15">
        <f t="shared" si="13"/>
        <v>0</v>
      </c>
      <c r="Q49" s="17" t="e">
        <f t="shared" si="20"/>
        <v>#VALUE!</v>
      </c>
      <c r="R49" s="17"/>
      <c r="S49" s="36"/>
      <c r="T49" s="17" t="e">
        <f t="shared" si="14"/>
        <v>#VALUE!</v>
      </c>
    </row>
    <row r="50" spans="1:20" ht="17.25" x14ac:dyDescent="0.35">
      <c r="A50" s="22"/>
      <c r="B50" s="19"/>
      <c r="C50" s="19"/>
      <c r="D50" s="19"/>
      <c r="E50" s="19"/>
      <c r="F50" s="20">
        <f>SUM(F35:F49)</f>
        <v>0</v>
      </c>
      <c r="G50" s="20">
        <f>SUM(G35:G49)</f>
        <v>0</v>
      </c>
      <c r="H50" s="39"/>
      <c r="I50" s="19"/>
      <c r="J50" s="19"/>
      <c r="K50" s="19"/>
      <c r="L50" s="21">
        <f t="shared" ref="L50:T50" si="29">SUM(L35:L49)</f>
        <v>0</v>
      </c>
      <c r="M50" s="21">
        <f t="shared" si="29"/>
        <v>0</v>
      </c>
      <c r="N50" s="21">
        <f t="shared" si="29"/>
        <v>0</v>
      </c>
      <c r="O50" s="21">
        <f t="shared" si="29"/>
        <v>0</v>
      </c>
      <c r="P50" s="21">
        <f t="shared" si="29"/>
        <v>0</v>
      </c>
      <c r="Q50" s="21" t="e">
        <f t="shared" si="29"/>
        <v>#VALUE!</v>
      </c>
      <c r="R50" s="21">
        <f t="shared" si="29"/>
        <v>0</v>
      </c>
      <c r="S50" s="37"/>
      <c r="T50" s="21" t="e">
        <f t="shared" si="29"/>
        <v>#VALUE!</v>
      </c>
    </row>
    <row r="51" spans="1:20" ht="37.5" customHeight="1" x14ac:dyDescent="0.3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34.5" x14ac:dyDescent="0.35">
      <c r="A52" s="50" t="s">
        <v>106</v>
      </c>
      <c r="B52" s="26"/>
      <c r="C52" s="25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7.25" x14ac:dyDescent="0.35">
      <c r="A53" s="23" t="s">
        <v>100</v>
      </c>
      <c r="B53" s="56" t="s">
        <v>104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7.25" x14ac:dyDescent="0.35">
      <c r="A54" s="23" t="s">
        <v>101</v>
      </c>
      <c r="B54" s="24">
        <f>F50</f>
        <v>0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7.25" x14ac:dyDescent="0.35">
      <c r="A55" s="23" t="s">
        <v>102</v>
      </c>
      <c r="B55" s="24">
        <f>P50</f>
        <v>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7.25" x14ac:dyDescent="0.35">
      <c r="A56" s="23" t="s">
        <v>103</v>
      </c>
      <c r="B56" s="24" t="e">
        <f>B53+B54-B55</f>
        <v>#VALUE!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7.25" x14ac:dyDescent="0.35">
      <c r="A57" s="22"/>
      <c r="B57" s="48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7.25" x14ac:dyDescent="0.35">
      <c r="A58" s="22"/>
      <c r="B58" s="48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60" spans="1:20" ht="15.75" thickBot="1" x14ac:dyDescent="0.3"/>
    <row r="61" spans="1:20" ht="17.25" x14ac:dyDescent="0.35">
      <c r="A61" s="42" t="s">
        <v>107</v>
      </c>
      <c r="B61" s="43"/>
    </row>
    <row r="62" spans="1:20" ht="17.25" x14ac:dyDescent="0.35">
      <c r="A62" s="44" t="s">
        <v>100</v>
      </c>
      <c r="B62" s="45" t="str">
        <f>B53</f>
        <v>£</v>
      </c>
    </row>
    <row r="63" spans="1:20" ht="17.25" x14ac:dyDescent="0.35">
      <c r="A63" s="44" t="s">
        <v>101</v>
      </c>
      <c r="B63" s="45">
        <f>B27+B54</f>
        <v>0</v>
      </c>
    </row>
    <row r="64" spans="1:20" ht="17.25" x14ac:dyDescent="0.35">
      <c r="A64" s="44" t="s">
        <v>102</v>
      </c>
      <c r="B64" s="45">
        <f>B28+B55</f>
        <v>0</v>
      </c>
    </row>
    <row r="65" spans="1:2" ht="18" thickBot="1" x14ac:dyDescent="0.4">
      <c r="A65" s="46" t="s">
        <v>103</v>
      </c>
      <c r="B65" s="47" t="e">
        <f>B56+#REF!</f>
        <v>#VALUE!</v>
      </c>
    </row>
  </sheetData>
  <mergeCells count="22">
    <mergeCell ref="T6:T7"/>
    <mergeCell ref="T33:T34"/>
    <mergeCell ref="B33:B34"/>
    <mergeCell ref="C33:C34"/>
    <mergeCell ref="D33:D34"/>
    <mergeCell ref="E33:E34"/>
    <mergeCell ref="I33:I34"/>
    <mergeCell ref="J33:J34"/>
    <mergeCell ref="K33:K34"/>
    <mergeCell ref="L33:P33"/>
    <mergeCell ref="Q33:R33"/>
    <mergeCell ref="F33:G33"/>
    <mergeCell ref="I6:I7"/>
    <mergeCell ref="J6:J7"/>
    <mergeCell ref="K6:K7"/>
    <mergeCell ref="L6:P6"/>
    <mergeCell ref="Q6:S6"/>
    <mergeCell ref="B6:B7"/>
    <mergeCell ref="C6:C7"/>
    <mergeCell ref="D6:D7"/>
    <mergeCell ref="E6:E7"/>
    <mergeCell ref="F6:H6"/>
  </mergeCells>
  <dataValidations count="5">
    <dataValidation type="list" allowBlank="1" showInputMessage="1" showErrorMessage="1" sqref="J35:J49 J8:J22" xr:uid="{00000000-0002-0000-0000-000001000000}">
      <formula1>TEIs</formula1>
    </dataValidation>
    <dataValidation type="list" allowBlank="1" showInputMessage="1" showErrorMessage="1" sqref="I35:I49 I8:I22" xr:uid="{00000000-0002-0000-0000-000002000000}">
      <formula1>Mode</formula1>
    </dataValidation>
    <dataValidation type="list" allowBlank="1" showInputMessage="1" showErrorMessage="1" sqref="M35:M49 M8:M22" xr:uid="{00000000-0002-0000-0000-000003000000}">
      <formula1>Maint1</formula1>
    </dataValidation>
    <dataValidation type="list" allowBlank="1" showInputMessage="1" showErrorMessage="1" sqref="B8:B22 B35:B49" xr:uid="{00000000-0002-0000-0000-000004000000}">
      <formula1>Marital1</formula1>
    </dataValidation>
    <dataValidation type="list" allowBlank="1" showInputMessage="1" showErrorMessage="1" sqref="A3" xr:uid="{FAAD0BC1-B789-4C55-9C55-91999250D4CC}">
      <formula1>Dioceses</formula1>
    </dataValidation>
  </dataValidations>
  <pageMargins left="0.7" right="0.7" top="0.75" bottom="0.75" header="0.3" footer="0.3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defaultRowHeight="15" x14ac:dyDescent="0.25"/>
  <cols>
    <col min="1" max="1" width="15.7109375" bestFit="1" customWidth="1"/>
  </cols>
  <sheetData>
    <row r="1" spans="1:1" x14ac:dyDescent="0.25">
      <c r="A1" t="s">
        <v>82</v>
      </c>
    </row>
    <row r="3" spans="1:1" x14ac:dyDescent="0.25">
      <c r="A3" t="s">
        <v>5</v>
      </c>
    </row>
    <row r="4" spans="1:1" x14ac:dyDescent="0.25">
      <c r="A4" t="s">
        <v>4</v>
      </c>
    </row>
    <row r="5" spans="1:1" x14ac:dyDescent="0.25">
      <c r="A5" t="s">
        <v>83</v>
      </c>
    </row>
    <row r="6" spans="1:1" x14ac:dyDescent="0.25">
      <c r="A6" t="s">
        <v>94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"/>
    </sheetView>
  </sheetViews>
  <sheetFormatPr defaultRowHeight="15" x14ac:dyDescent="0.25"/>
  <cols>
    <col min="1" max="1" width="13.85546875" customWidth="1"/>
  </cols>
  <sheetData>
    <row r="1" spans="1:1" x14ac:dyDescent="0.25">
      <c r="A1" t="s">
        <v>82</v>
      </c>
    </row>
    <row r="3" spans="1:1" x14ac:dyDescent="0.25">
      <c r="A3">
        <v>5493</v>
      </c>
    </row>
    <row r="4" spans="1:1" x14ac:dyDescent="0.25">
      <c r="A4">
        <v>3318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E38" sqref="E37:E38"/>
    </sheetView>
  </sheetViews>
  <sheetFormatPr defaultRowHeight="15" x14ac:dyDescent="0.25"/>
  <cols>
    <col min="1" max="1" width="21.85546875" customWidth="1"/>
  </cols>
  <sheetData>
    <row r="1" spans="1:1" x14ac:dyDescent="0.25">
      <c r="A1" t="s">
        <v>82</v>
      </c>
    </row>
    <row r="2" spans="1:1" x14ac:dyDescent="0.25">
      <c r="A2" t="s">
        <v>81</v>
      </c>
    </row>
    <row r="3" spans="1:1" x14ac:dyDescent="0.25">
      <c r="A3" t="s">
        <v>80</v>
      </c>
    </row>
    <row r="4" spans="1:1" x14ac:dyDescent="0.25">
      <c r="A4" t="s">
        <v>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6"/>
  <sheetViews>
    <sheetView workbookViewId="0">
      <selection activeCell="L4" sqref="L4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55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  <row r="13" spans="1:1" x14ac:dyDescent="0.25">
      <c r="A13" s="1" t="s">
        <v>23</v>
      </c>
    </row>
    <row r="14" spans="1:1" x14ac:dyDescent="0.25">
      <c r="A14" s="1" t="s">
        <v>24</v>
      </c>
    </row>
    <row r="15" spans="1:1" x14ac:dyDescent="0.25">
      <c r="A15" s="1" t="s">
        <v>25</v>
      </c>
    </row>
    <row r="16" spans="1:1" x14ac:dyDescent="0.25">
      <c r="A16" s="1" t="s">
        <v>26</v>
      </c>
    </row>
    <row r="17" spans="1:1" x14ac:dyDescent="0.25">
      <c r="A17" s="1" t="s">
        <v>27</v>
      </c>
    </row>
    <row r="18" spans="1:1" x14ac:dyDescent="0.25">
      <c r="A18" s="1" t="s">
        <v>28</v>
      </c>
    </row>
    <row r="19" spans="1:1" x14ac:dyDescent="0.25">
      <c r="A19" s="1" t="s">
        <v>29</v>
      </c>
    </row>
    <row r="20" spans="1:1" x14ac:dyDescent="0.25">
      <c r="A20" s="1" t="s">
        <v>30</v>
      </c>
    </row>
    <row r="21" spans="1:1" x14ac:dyDescent="0.25">
      <c r="A21" s="1" t="s">
        <v>31</v>
      </c>
    </row>
    <row r="22" spans="1:1" x14ac:dyDescent="0.25">
      <c r="A22" s="1" t="s">
        <v>32</v>
      </c>
    </row>
    <row r="23" spans="1:1" x14ac:dyDescent="0.25">
      <c r="A23" s="1" t="s">
        <v>33</v>
      </c>
    </row>
    <row r="24" spans="1:1" x14ac:dyDescent="0.25">
      <c r="A24" s="1" t="s">
        <v>34</v>
      </c>
    </row>
    <row r="25" spans="1:1" x14ac:dyDescent="0.25">
      <c r="A25" s="1" t="s">
        <v>35</v>
      </c>
    </row>
    <row r="26" spans="1:1" x14ac:dyDescent="0.25">
      <c r="A26" s="1" t="s">
        <v>36</v>
      </c>
    </row>
    <row r="27" spans="1:1" x14ac:dyDescent="0.25">
      <c r="A27" s="1" t="s">
        <v>37</v>
      </c>
    </row>
    <row r="28" spans="1:1" x14ac:dyDescent="0.25">
      <c r="A28" s="1" t="s">
        <v>38</v>
      </c>
    </row>
    <row r="29" spans="1:1" x14ac:dyDescent="0.25">
      <c r="A29" s="1" t="s">
        <v>39</v>
      </c>
    </row>
    <row r="30" spans="1:1" x14ac:dyDescent="0.25">
      <c r="A30" s="1" t="s">
        <v>40</v>
      </c>
    </row>
    <row r="31" spans="1:1" x14ac:dyDescent="0.25">
      <c r="A31" s="1" t="s">
        <v>41</v>
      </c>
    </row>
    <row r="32" spans="1:1" x14ac:dyDescent="0.25">
      <c r="A32" s="1" t="s">
        <v>42</v>
      </c>
    </row>
    <row r="33" spans="1:1" x14ac:dyDescent="0.25">
      <c r="A33" s="1" t="s">
        <v>43</v>
      </c>
    </row>
    <row r="34" spans="1:1" x14ac:dyDescent="0.25">
      <c r="A34" s="1" t="s">
        <v>44</v>
      </c>
    </row>
    <row r="35" spans="1:1" x14ac:dyDescent="0.25">
      <c r="A35" s="1" t="s">
        <v>45</v>
      </c>
    </row>
    <row r="36" spans="1:1" x14ac:dyDescent="0.25">
      <c r="A36" s="1" t="s">
        <v>46</v>
      </c>
    </row>
    <row r="37" spans="1:1" x14ac:dyDescent="0.25">
      <c r="A37" s="1" t="s">
        <v>47</v>
      </c>
    </row>
    <row r="38" spans="1:1" x14ac:dyDescent="0.25">
      <c r="A38" s="1" t="s">
        <v>48</v>
      </c>
    </row>
    <row r="39" spans="1:1" x14ac:dyDescent="0.25">
      <c r="A39" s="1" t="s">
        <v>56</v>
      </c>
    </row>
    <row r="40" spans="1:1" x14ac:dyDescent="0.25">
      <c r="A40" s="1" t="s">
        <v>49</v>
      </c>
    </row>
    <row r="41" spans="1:1" x14ac:dyDescent="0.25">
      <c r="A41" s="1" t="s">
        <v>50</v>
      </c>
    </row>
    <row r="42" spans="1:1" x14ac:dyDescent="0.25">
      <c r="A42" s="1" t="s">
        <v>51</v>
      </c>
    </row>
    <row r="43" spans="1:1" x14ac:dyDescent="0.25">
      <c r="A43" s="1" t="s">
        <v>52</v>
      </c>
    </row>
    <row r="44" spans="1:1" x14ac:dyDescent="0.25">
      <c r="A44" s="1" t="s">
        <v>53</v>
      </c>
    </row>
    <row r="45" spans="1:1" x14ac:dyDescent="0.25">
      <c r="A45" s="1" t="s">
        <v>54</v>
      </c>
    </row>
    <row r="46" spans="1:1" x14ac:dyDescent="0.25">
      <c r="A46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4"/>
  <sheetViews>
    <sheetView workbookViewId="0">
      <selection activeCell="A14" sqref="A14"/>
    </sheetView>
  </sheetViews>
  <sheetFormatPr defaultRowHeight="15" x14ac:dyDescent="0.25"/>
  <cols>
    <col min="1" max="1" width="56" bestFit="1" customWidth="1"/>
  </cols>
  <sheetData>
    <row r="1" spans="1:7" x14ac:dyDescent="0.25">
      <c r="A1" s="6" t="s">
        <v>55</v>
      </c>
    </row>
    <row r="2" spans="1:7" x14ac:dyDescent="0.25">
      <c r="A2" s="1" t="s">
        <v>75</v>
      </c>
    </row>
    <row r="3" spans="1:7" x14ac:dyDescent="0.25">
      <c r="A3" s="1" t="s">
        <v>57</v>
      </c>
    </row>
    <row r="4" spans="1:7" x14ac:dyDescent="0.25">
      <c r="A4" s="1" t="s">
        <v>58</v>
      </c>
    </row>
    <row r="5" spans="1:7" x14ac:dyDescent="0.25">
      <c r="A5" s="1" t="s">
        <v>71</v>
      </c>
    </row>
    <row r="6" spans="1:7" x14ac:dyDescent="0.25">
      <c r="A6" s="1" t="s">
        <v>67</v>
      </c>
    </row>
    <row r="7" spans="1:7" x14ac:dyDescent="0.25">
      <c r="A7" s="1" t="s">
        <v>69</v>
      </c>
    </row>
    <row r="8" spans="1:7" x14ac:dyDescent="0.25">
      <c r="A8" s="1" t="s">
        <v>68</v>
      </c>
    </row>
    <row r="9" spans="1:7" x14ac:dyDescent="0.25">
      <c r="A9" s="1" t="s">
        <v>59</v>
      </c>
    </row>
    <row r="10" spans="1:7" x14ac:dyDescent="0.25">
      <c r="A10" s="1" t="s">
        <v>72</v>
      </c>
    </row>
    <row r="11" spans="1:7" x14ac:dyDescent="0.25">
      <c r="A11" s="1" t="s">
        <v>98</v>
      </c>
      <c r="G11" s="3"/>
    </row>
    <row r="12" spans="1:7" x14ac:dyDescent="0.25">
      <c r="A12" s="2" t="s">
        <v>99</v>
      </c>
      <c r="G12" s="4"/>
    </row>
    <row r="13" spans="1:7" x14ac:dyDescent="0.25">
      <c r="A13" s="1" t="s">
        <v>60</v>
      </c>
      <c r="G13" s="4"/>
    </row>
    <row r="14" spans="1:7" x14ac:dyDescent="0.25">
      <c r="A14" s="1" t="s">
        <v>61</v>
      </c>
      <c r="G14" s="4"/>
    </row>
    <row r="15" spans="1:7" x14ac:dyDescent="0.25">
      <c r="A15" s="1" t="s">
        <v>73</v>
      </c>
      <c r="G15" s="4"/>
    </row>
    <row r="16" spans="1:7" x14ac:dyDescent="0.25">
      <c r="A16" s="1" t="s">
        <v>70</v>
      </c>
      <c r="G16" s="4"/>
    </row>
    <row r="17" spans="1:7" x14ac:dyDescent="0.25">
      <c r="A17" s="1" t="s">
        <v>78</v>
      </c>
      <c r="G17" s="4"/>
    </row>
    <row r="18" spans="1:7" x14ac:dyDescent="0.25">
      <c r="A18" s="1" t="s">
        <v>77</v>
      </c>
      <c r="G18" s="4"/>
    </row>
    <row r="19" spans="1:7" x14ac:dyDescent="0.25">
      <c r="A19" s="1" t="s">
        <v>76</v>
      </c>
      <c r="G19" s="4"/>
    </row>
    <row r="20" spans="1:7" x14ac:dyDescent="0.25">
      <c r="A20" s="1" t="s">
        <v>74</v>
      </c>
      <c r="G20" s="4"/>
    </row>
    <row r="21" spans="1:7" x14ac:dyDescent="0.25">
      <c r="A21" s="1" t="s">
        <v>62</v>
      </c>
      <c r="G21" s="4"/>
    </row>
    <row r="22" spans="1:7" x14ac:dyDescent="0.25">
      <c r="A22" s="1" t="s">
        <v>63</v>
      </c>
      <c r="G22" s="4"/>
    </row>
    <row r="23" spans="1:7" x14ac:dyDescent="0.25">
      <c r="A23" s="1" t="s">
        <v>64</v>
      </c>
      <c r="G23" s="4"/>
    </row>
    <row r="24" spans="1:7" x14ac:dyDescent="0.25">
      <c r="A24" s="1" t="s">
        <v>79</v>
      </c>
      <c r="G24" s="4"/>
    </row>
    <row r="25" spans="1:7" x14ac:dyDescent="0.25">
      <c r="A25" s="1" t="s">
        <v>65</v>
      </c>
      <c r="G25" s="4"/>
    </row>
    <row r="26" spans="1:7" x14ac:dyDescent="0.25">
      <c r="A26" s="1"/>
      <c r="G26" s="4"/>
    </row>
    <row r="27" spans="1:7" x14ac:dyDescent="0.25">
      <c r="A27" s="1" t="s">
        <v>66</v>
      </c>
      <c r="G27" s="4"/>
    </row>
    <row r="28" spans="1:7" x14ac:dyDescent="0.25">
      <c r="A28" s="5"/>
      <c r="G28" s="4"/>
    </row>
    <row r="29" spans="1:7" x14ac:dyDescent="0.25">
      <c r="A29" s="1"/>
      <c r="G29" s="4"/>
    </row>
    <row r="30" spans="1:7" x14ac:dyDescent="0.25">
      <c r="A30" s="1"/>
      <c r="G30" s="4"/>
    </row>
    <row r="31" spans="1:7" x14ac:dyDescent="0.25">
      <c r="A31" s="1"/>
      <c r="G31" s="4"/>
    </row>
    <row r="32" spans="1:7" x14ac:dyDescent="0.25">
      <c r="A32" s="1"/>
      <c r="G32" s="4"/>
    </row>
    <row r="33" spans="1:7" x14ac:dyDescent="0.25">
      <c r="A33" s="1"/>
      <c r="G33" s="4"/>
    </row>
    <row r="34" spans="1:7" x14ac:dyDescent="0.25">
      <c r="A34" s="1"/>
      <c r="G34" s="3"/>
    </row>
    <row r="35" spans="1:7" x14ac:dyDescent="0.25">
      <c r="A35" s="1"/>
      <c r="G35" s="4"/>
    </row>
    <row r="36" spans="1:7" x14ac:dyDescent="0.25">
      <c r="A36" s="1"/>
      <c r="G36" s="4"/>
    </row>
    <row r="37" spans="1:7" x14ac:dyDescent="0.25">
      <c r="A37" s="1"/>
      <c r="G37" s="4"/>
    </row>
    <row r="38" spans="1:7" x14ac:dyDescent="0.25">
      <c r="A38" s="1"/>
      <c r="G38" s="4"/>
    </row>
    <row r="39" spans="1:7" x14ac:dyDescent="0.25">
      <c r="A39" s="1"/>
      <c r="G39" s="4"/>
    </row>
    <row r="40" spans="1:7" x14ac:dyDescent="0.25">
      <c r="A40" s="1"/>
      <c r="G40" s="4"/>
    </row>
    <row r="41" spans="1:7" x14ac:dyDescent="0.25">
      <c r="A41" s="1"/>
      <c r="G41" s="4"/>
    </row>
    <row r="42" spans="1:7" x14ac:dyDescent="0.25">
      <c r="A42" s="1"/>
      <c r="G42" s="4"/>
    </row>
    <row r="43" spans="1:7" x14ac:dyDescent="0.25">
      <c r="A43" s="1"/>
      <c r="G43" s="4"/>
    </row>
    <row r="44" spans="1:7" x14ac:dyDescent="0.25">
      <c r="A44" s="2"/>
      <c r="G4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Diocese name</vt:lpstr>
      <vt:lpstr>Marital</vt:lpstr>
      <vt:lpstr>Maint</vt:lpstr>
      <vt:lpstr>Mode</vt:lpstr>
      <vt:lpstr>Dio List</vt:lpstr>
      <vt:lpstr>TEI list</vt:lpstr>
      <vt:lpstr>Dioceses</vt:lpstr>
      <vt:lpstr>Maint</vt:lpstr>
      <vt:lpstr>Maint1</vt:lpstr>
      <vt:lpstr>Marital</vt:lpstr>
      <vt:lpstr>Marital1</vt:lpstr>
      <vt:lpstr>Mode</vt:lpstr>
      <vt:lpstr>TEIs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Barnetson</dc:creator>
  <cp:lastModifiedBy>Sarah Evans</cp:lastModifiedBy>
  <cp:lastPrinted>2018-07-19T15:55:32Z</cp:lastPrinted>
  <dcterms:created xsi:type="dcterms:W3CDTF">2016-09-07T16:11:26Z</dcterms:created>
  <dcterms:modified xsi:type="dcterms:W3CDTF">2018-07-23T13:49:36Z</dcterms:modified>
</cp:coreProperties>
</file>